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0" windowWidth="7650" windowHeight="8715" activeTab="0"/>
  </bookViews>
  <sheets>
    <sheet name="4-1" sheetId="1" r:id="rId1"/>
    <sheet name="4-2" sheetId="2" r:id="rId2"/>
    <sheet name="4-3" sheetId="3" r:id="rId3"/>
    <sheet name="4-4" sheetId="4" r:id="rId4"/>
  </sheets>
  <definedNames>
    <definedName name="_xlnm.Print_Area" localSheetId="0">'4-1'!$A$1:$U$35</definedName>
    <definedName name="_xlnm.Print_Area" localSheetId="1">'4-2'!$A$1:$U$36</definedName>
    <definedName name="_xlnm.Print_Area" localSheetId="2">'4-3'!$A$1:$U$35</definedName>
    <definedName name="_xlnm.Print_Area" localSheetId="3">'4-4'!$A$1:$S$35</definedName>
  </definedNames>
  <calcPr fullCalcOnLoad="1" iterate="1" iterateCount="1" iterateDelta="0.001" refMode="R1C1"/>
</workbook>
</file>

<file path=xl/sharedStrings.xml><?xml version="1.0" encoding="utf-8"?>
<sst xmlns="http://schemas.openxmlformats.org/spreadsheetml/2006/main" count="387" uniqueCount="135">
  <si>
    <t>人 口 動 態</t>
  </si>
  <si>
    <t>総数</t>
  </si>
  <si>
    <t>市部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</si>
  <si>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</si>
  <si>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</si>
  <si>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</si>
  <si>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</si>
  <si>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</si>
  <si>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</si>
  <si>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</si>
  <si>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</si>
  <si>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</si>
  <si>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</si>
  <si>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</si>
  <si>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</si>
  <si>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速見郡</t>
  </si>
  <si>
    <t>総</t>
  </si>
  <si>
    <t>市</t>
  </si>
  <si>
    <t>大</t>
  </si>
  <si>
    <t>別</t>
  </si>
  <si>
    <t>中</t>
  </si>
  <si>
    <t>日</t>
  </si>
  <si>
    <t>佐</t>
  </si>
  <si>
    <t>臼</t>
  </si>
  <si>
    <t>津</t>
  </si>
  <si>
    <t>竹</t>
  </si>
  <si>
    <t>杵</t>
  </si>
  <si>
    <t>宇</t>
  </si>
  <si>
    <t>東</t>
  </si>
  <si>
    <t>速</t>
  </si>
  <si>
    <t>悪性新生物</t>
  </si>
  <si>
    <t>（再掲）</t>
  </si>
  <si>
    <t>食道</t>
  </si>
  <si>
    <t>胃</t>
  </si>
  <si>
    <t>結腸</t>
  </si>
  <si>
    <t>市町村</t>
  </si>
  <si>
    <t>姫島村</t>
  </si>
  <si>
    <t>日出町</t>
  </si>
  <si>
    <t>国</t>
  </si>
  <si>
    <t>姫</t>
  </si>
  <si>
    <t>死亡数</t>
  </si>
  <si>
    <t>死亡率</t>
  </si>
  <si>
    <t>膵</t>
  </si>
  <si>
    <t>乳房</t>
  </si>
  <si>
    <t>子宮</t>
  </si>
  <si>
    <t>白血病</t>
  </si>
  <si>
    <t>糖尿病</t>
  </si>
  <si>
    <t>高血圧性疾患</t>
  </si>
  <si>
    <t>心疾患</t>
  </si>
  <si>
    <t>急性心筋梗塞</t>
  </si>
  <si>
    <t>（高血圧性を除く）</t>
  </si>
  <si>
    <t>肺炎</t>
  </si>
  <si>
    <t>脳梗塞</t>
  </si>
  <si>
    <t>脳内出血</t>
  </si>
  <si>
    <t>くも膜下出血</t>
  </si>
  <si>
    <t>脳血管疾患</t>
  </si>
  <si>
    <t>心不全</t>
  </si>
  <si>
    <t>不整脈・伝導障害</t>
  </si>
  <si>
    <t>その他の虚血性心疾患</t>
  </si>
  <si>
    <t>女子人口</t>
  </si>
  <si>
    <t>総数人口</t>
  </si>
  <si>
    <t>慢性閉塞性肺疾患</t>
  </si>
  <si>
    <t>喘息</t>
  </si>
  <si>
    <t>腎不全</t>
  </si>
  <si>
    <t>老衰</t>
  </si>
  <si>
    <t>不慮の事故</t>
  </si>
  <si>
    <t>交通事故</t>
  </si>
  <si>
    <t>自殺</t>
  </si>
  <si>
    <t>市　町　村</t>
  </si>
  <si>
    <t>※　子宮の悪性新生物死亡率は女子人口１０万対。</t>
  </si>
  <si>
    <t>０２１０７</t>
  </si>
  <si>
    <t>０１２００</t>
  </si>
  <si>
    <t>０２１００</t>
  </si>
  <si>
    <t>０２１０２</t>
  </si>
  <si>
    <t>０２１０３</t>
  </si>
  <si>
    <t>０２１０４</t>
  </si>
  <si>
    <t>０２１０５</t>
  </si>
  <si>
    <t>０２１０６</t>
  </si>
  <si>
    <t>総数</t>
  </si>
  <si>
    <t>結核</t>
  </si>
  <si>
    <t>０２１０８</t>
  </si>
  <si>
    <t>０２１１０</t>
  </si>
  <si>
    <t>０２１１２</t>
  </si>
  <si>
    <t>０２１１３</t>
  </si>
  <si>
    <t>０２１１９</t>
  </si>
  <si>
    <t>０４１００</t>
  </si>
  <si>
    <t>０９１００</t>
  </si>
  <si>
    <t>０９２００</t>
  </si>
  <si>
    <t>０９２０２</t>
  </si>
  <si>
    <t>０９２０３</t>
  </si>
  <si>
    <t>０９２０６</t>
  </si>
  <si>
    <t>０９２０７</t>
  </si>
  <si>
    <t>０９３００</t>
  </si>
  <si>
    <t>０９３０１</t>
  </si>
  <si>
    <t>０９３０２</t>
  </si>
  <si>
    <t>０９３０３</t>
  </si>
  <si>
    <t>０９４００</t>
  </si>
  <si>
    <t>１０２００</t>
  </si>
  <si>
    <t>１０４００</t>
  </si>
  <si>
    <t>１０５００</t>
  </si>
  <si>
    <t>１１３００</t>
  </si>
  <si>
    <t>１４２００</t>
  </si>
  <si>
    <t>１８１００</t>
  </si>
  <si>
    <t>２０１００</t>
  </si>
  <si>
    <t>２０１０１</t>
  </si>
  <si>
    <t>２０２００</t>
  </si>
  <si>
    <t>郡部</t>
  </si>
  <si>
    <t>直腸Ｓ状結腸移行部及び直腸</t>
  </si>
  <si>
    <t>胆のう及びその他の胆道</t>
  </si>
  <si>
    <t>肝及び肝内胆管</t>
  </si>
  <si>
    <t>気管、気管支及び肺</t>
  </si>
  <si>
    <t>第２４表　選択死因別死亡数，死亡率（人口１０万対），市町村別</t>
  </si>
  <si>
    <t xml:space="preserve"> </t>
  </si>
  <si>
    <t>郡</t>
  </si>
  <si>
    <t>肝疾患</t>
  </si>
  <si>
    <t>豊後大野市</t>
  </si>
  <si>
    <t>由布市</t>
  </si>
  <si>
    <t>国東市</t>
  </si>
  <si>
    <t>玖珠郡</t>
  </si>
  <si>
    <t>九重町</t>
  </si>
  <si>
    <t>玖珠町</t>
  </si>
  <si>
    <t>豊高</t>
  </si>
  <si>
    <t>豊大</t>
  </si>
  <si>
    <t>由</t>
  </si>
  <si>
    <t>玖珠</t>
  </si>
  <si>
    <t>九</t>
  </si>
  <si>
    <t>玖</t>
  </si>
  <si>
    <t>２４　表（４－１）</t>
  </si>
  <si>
    <t>２４　表（４－２）</t>
  </si>
  <si>
    <t>２４　表（４－３）</t>
  </si>
  <si>
    <t>２４　表（４－４）</t>
  </si>
  <si>
    <t xml:space="preserve">   </t>
  </si>
  <si>
    <t>大動脈瘤及び解離</t>
  </si>
  <si>
    <t>平成25年</t>
  </si>
  <si>
    <t>j2501参照 日本人人口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</si>
</sst>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&quot; &quot;##0_ ;_ * \-#&quot; &quot;##0_ ;_ * &quot;-&quot;_ ;_ @_ "/>
    <numFmt numFmtId="178" formatCode="_ * #.0&quot; &quot;##0_ ;_ * \-#.0&quot; &quot;##0_ ;_ * &quot;-&quot;_ ;_ @_ "/>
    <numFmt numFmtId="179" formatCode="_ * #.&quot; &quot;##0_ ;_ * \-#.&quot; &quot;##0_ ;_ * &quot;-&quot;_ ;_ @_ "/>
    <numFmt numFmtId="180" formatCode="_ * .&quot; &quot;##0_ ;_ * \-.&quot; &quot;##0_ ;_ * &quot;-&quot;_ ;_ @_ⴆ"/>
    <numFmt numFmtId="181" formatCode="_ * #,##0.0_ ;_ * \-#,##0.0_ ;_ * &quot;-&quot;??_ ;_ @_ "/>
    <numFmt numFmtId="182" formatCode="_ * #&quot; &quot;##0.0_ ;_ * \-#&quot; &quot;##0.0_ ;_ * &quot;-&quot;??_ ;_ @_ "/>
    <numFmt numFmtId="183" formatCode="#&quot; &quot;##0.00;\-#&quot; &quot;##0.00"/>
    <numFmt numFmtId="184" formatCode="#&quot; &quot;##0.0;\-#&quot; &quot;##0.0"/>
    <numFmt numFmtId="185" formatCode="#\ ###\ ##0;&quot;△&quot;#\ ###\ ##0;&quot;-&quot;;@"/>
    <numFmt numFmtId="186" formatCode="#\ ##0;&quot;△&quot;#\ ##0;&quot;-&quot;;@"/>
    <numFmt numFmtId="187" formatCode="#\ ##0.0;&quot;△&quot;#\ ##0.0;&quot;-&quot;;@"/>
    <numFmt numFmtId="188" formatCode="#,##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9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2"/>
      <color indexed="10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hair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1" fillId="0" borderId="0">
      <alignment vertical="center"/>
      <protection/>
    </xf>
    <xf numFmtId="0" fontId="47" fillId="32" borderId="0" applyNumberFormat="0" applyBorder="0" applyAlignment="0" applyProtection="0"/>
    <xf numFmtId="0" fontId="47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9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distributed" vertical="center"/>
    </xf>
    <xf numFmtId="0" fontId="1" fillId="0" borderId="12" xfId="0" applyNumberFormat="1" applyFont="1" applyFill="1" applyBorder="1" applyAlignment="1">
      <alignment horizontal="center" vertical="center"/>
    </xf>
    <xf numFmtId="186" fontId="7" fillId="0" borderId="0" xfId="0" applyNumberFormat="1" applyFont="1" applyFill="1" applyBorder="1" applyAlignment="1">
      <alignment vertical="center"/>
    </xf>
    <xf numFmtId="187" fontId="7" fillId="0" borderId="0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horizontal="center" vertical="center"/>
    </xf>
    <xf numFmtId="186" fontId="6" fillId="0" borderId="0" xfId="0" applyNumberFormat="1" applyFont="1" applyFill="1" applyBorder="1" applyAlignment="1">
      <alignment vertical="center"/>
    </xf>
    <xf numFmtId="0" fontId="1" fillId="0" borderId="13" xfId="0" applyNumberFormat="1" applyFont="1" applyFill="1" applyBorder="1" applyAlignment="1">
      <alignment horizontal="distributed" vertical="center"/>
    </xf>
    <xf numFmtId="186" fontId="1" fillId="0" borderId="0" xfId="0" applyNumberFormat="1" applyFont="1" applyFill="1" applyBorder="1" applyAlignment="1">
      <alignment vertical="center"/>
    </xf>
    <xf numFmtId="187" fontId="8" fillId="0" borderId="0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distributed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14" xfId="0" applyNumberFormat="1" applyFont="1" applyFill="1" applyBorder="1" applyAlignment="1">
      <alignment vertical="center"/>
    </xf>
    <xf numFmtId="0" fontId="1" fillId="0" borderId="15" xfId="0" applyNumberFormat="1" applyFont="1" applyFill="1" applyBorder="1" applyAlignment="1">
      <alignment horizontal="distributed" vertical="center"/>
    </xf>
    <xf numFmtId="186" fontId="1" fillId="0" borderId="14" xfId="0" applyNumberFormat="1" applyFont="1" applyFill="1" applyBorder="1" applyAlignment="1">
      <alignment vertical="center"/>
    </xf>
    <xf numFmtId="187" fontId="8" fillId="0" borderId="14" xfId="0" applyNumberFormat="1" applyFont="1" applyFill="1" applyBorder="1" applyAlignment="1">
      <alignment vertical="center"/>
    </xf>
    <xf numFmtId="0" fontId="1" fillId="0" borderId="16" xfId="0" applyNumberFormat="1" applyFont="1" applyFill="1" applyBorder="1" applyAlignment="1">
      <alignment horizontal="distributed" vertical="center"/>
    </xf>
    <xf numFmtId="0" fontId="9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distributed" vertical="center"/>
    </xf>
    <xf numFmtId="181" fontId="7" fillId="0" borderId="0" xfId="0" applyNumberFormat="1" applyFont="1" applyFill="1" applyBorder="1" applyAlignment="1">
      <alignment horizontal="distributed" vertical="center"/>
    </xf>
    <xf numFmtId="177" fontId="1" fillId="0" borderId="0" xfId="0" applyNumberFormat="1" applyFont="1" applyFill="1" applyBorder="1" applyAlignment="1">
      <alignment horizontal="distributed" vertical="center"/>
    </xf>
    <xf numFmtId="181" fontId="8" fillId="0" borderId="0" xfId="0" applyNumberFormat="1" applyFont="1" applyFill="1" applyBorder="1" applyAlignment="1">
      <alignment horizontal="distributed" vertical="center"/>
    </xf>
    <xf numFmtId="177" fontId="1" fillId="0" borderId="14" xfId="0" applyNumberFormat="1" applyFont="1" applyFill="1" applyBorder="1" applyAlignment="1">
      <alignment horizontal="distributed" vertical="center"/>
    </xf>
    <xf numFmtId="181" fontId="8" fillId="0" borderId="14" xfId="0" applyNumberFormat="1" applyFont="1" applyFill="1" applyBorder="1" applyAlignment="1">
      <alignment horizontal="distributed" vertical="center"/>
    </xf>
    <xf numFmtId="0" fontId="5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distributed" vertical="center"/>
    </xf>
    <xf numFmtId="185" fontId="12" fillId="0" borderId="0" xfId="0" applyNumberFormat="1" applyFont="1" applyFill="1" applyBorder="1" applyAlignment="1">
      <alignment horizontal="right" vertical="center"/>
    </xf>
    <xf numFmtId="186" fontId="48" fillId="0" borderId="0" xfId="0" applyNumberFormat="1" applyFont="1" applyFill="1" applyBorder="1" applyAlignment="1">
      <alignment vertical="center"/>
    </xf>
    <xf numFmtId="186" fontId="7" fillId="0" borderId="17" xfId="0" applyNumberFormat="1" applyFont="1" applyFill="1" applyBorder="1" applyAlignment="1">
      <alignment vertical="center"/>
    </xf>
    <xf numFmtId="187" fontId="7" fillId="0" borderId="17" xfId="0" applyNumberFormat="1" applyFont="1" applyFill="1" applyBorder="1" applyAlignment="1">
      <alignment vertical="center"/>
    </xf>
    <xf numFmtId="0" fontId="6" fillId="0" borderId="18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distributed" vertical="center"/>
    </xf>
    <xf numFmtId="187" fontId="8" fillId="0" borderId="17" xfId="0" applyNumberFormat="1" applyFont="1" applyFill="1" applyBorder="1" applyAlignment="1">
      <alignment vertical="center"/>
    </xf>
    <xf numFmtId="186" fontId="1" fillId="0" borderId="17" xfId="0" applyNumberFormat="1" applyFont="1" applyFill="1" applyBorder="1" applyAlignment="1">
      <alignment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vertical="center"/>
    </xf>
    <xf numFmtId="0" fontId="1" fillId="0" borderId="18" xfId="0" applyNumberFormat="1" applyFont="1" applyFill="1" applyBorder="1" applyAlignment="1">
      <alignment horizontal="distributed" vertical="center"/>
    </xf>
    <xf numFmtId="186" fontId="7" fillId="0" borderId="20" xfId="0" applyNumberFormat="1" applyFont="1" applyFill="1" applyBorder="1" applyAlignment="1">
      <alignment vertical="center"/>
    </xf>
    <xf numFmtId="187" fontId="7" fillId="0" borderId="20" xfId="0" applyNumberFormat="1" applyFont="1" applyFill="1" applyBorder="1" applyAlignment="1">
      <alignment vertical="center"/>
    </xf>
    <xf numFmtId="0" fontId="6" fillId="0" borderId="21" xfId="0" applyNumberFormat="1" applyFont="1" applyFill="1" applyBorder="1" applyAlignment="1">
      <alignment horizontal="center" vertical="center"/>
    </xf>
    <xf numFmtId="186" fontId="7" fillId="0" borderId="22" xfId="0" applyNumberFormat="1" applyFont="1" applyFill="1" applyBorder="1" applyAlignment="1">
      <alignment vertical="center"/>
    </xf>
    <xf numFmtId="187" fontId="7" fillId="0" borderId="23" xfId="0" applyNumberFormat="1" applyFont="1" applyFill="1" applyBorder="1" applyAlignment="1">
      <alignment vertical="center"/>
    </xf>
    <xf numFmtId="186" fontId="6" fillId="0" borderId="24" xfId="0" applyNumberFormat="1" applyFont="1" applyFill="1" applyBorder="1" applyAlignment="1">
      <alignment vertical="center"/>
    </xf>
    <xf numFmtId="187" fontId="7" fillId="0" borderId="25" xfId="0" applyNumberFormat="1" applyFont="1" applyFill="1" applyBorder="1" applyAlignment="1">
      <alignment vertical="center"/>
    </xf>
    <xf numFmtId="186" fontId="7" fillId="0" borderId="24" xfId="0" applyNumberFormat="1" applyFont="1" applyFill="1" applyBorder="1" applyAlignment="1">
      <alignment vertical="center"/>
    </xf>
    <xf numFmtId="186" fontId="7" fillId="0" borderId="26" xfId="0" applyNumberFormat="1" applyFont="1" applyFill="1" applyBorder="1" applyAlignment="1">
      <alignment vertical="center"/>
    </xf>
    <xf numFmtId="187" fontId="7" fillId="0" borderId="27" xfId="0" applyNumberFormat="1" applyFont="1" applyFill="1" applyBorder="1" applyAlignment="1">
      <alignment vertical="center"/>
    </xf>
    <xf numFmtId="186" fontId="1" fillId="0" borderId="24" xfId="0" applyNumberFormat="1" applyFont="1" applyFill="1" applyBorder="1" applyAlignment="1">
      <alignment vertical="center"/>
    </xf>
    <xf numFmtId="187" fontId="8" fillId="0" borderId="25" xfId="0" applyNumberFormat="1" applyFont="1" applyFill="1" applyBorder="1" applyAlignment="1">
      <alignment vertical="center"/>
    </xf>
    <xf numFmtId="186" fontId="1" fillId="0" borderId="26" xfId="0" applyNumberFormat="1" applyFont="1" applyFill="1" applyBorder="1" applyAlignment="1">
      <alignment vertical="center"/>
    </xf>
    <xf numFmtId="187" fontId="8" fillId="0" borderId="27" xfId="0" applyNumberFormat="1" applyFont="1" applyFill="1" applyBorder="1" applyAlignment="1">
      <alignment vertical="center"/>
    </xf>
    <xf numFmtId="186" fontId="1" fillId="0" borderId="28" xfId="0" applyNumberFormat="1" applyFont="1" applyFill="1" applyBorder="1" applyAlignment="1">
      <alignment vertical="center"/>
    </xf>
    <xf numFmtId="187" fontId="8" fillId="0" borderId="29" xfId="0" applyNumberFormat="1" applyFont="1" applyFill="1" applyBorder="1" applyAlignment="1">
      <alignment vertical="center"/>
    </xf>
    <xf numFmtId="177" fontId="6" fillId="0" borderId="24" xfId="0" applyNumberFormat="1" applyFont="1" applyFill="1" applyBorder="1" applyAlignment="1">
      <alignment horizontal="distributed" vertical="center"/>
    </xf>
    <xf numFmtId="181" fontId="7" fillId="0" borderId="25" xfId="0" applyNumberFormat="1" applyFont="1" applyFill="1" applyBorder="1" applyAlignment="1">
      <alignment horizontal="distributed" vertical="center"/>
    </xf>
    <xf numFmtId="177" fontId="1" fillId="0" borderId="24" xfId="0" applyNumberFormat="1" applyFont="1" applyFill="1" applyBorder="1" applyAlignment="1">
      <alignment horizontal="distributed" vertical="center"/>
    </xf>
    <xf numFmtId="181" fontId="8" fillId="0" borderId="25" xfId="0" applyNumberFormat="1" applyFont="1" applyFill="1" applyBorder="1" applyAlignment="1">
      <alignment horizontal="distributed" vertical="center"/>
    </xf>
    <xf numFmtId="177" fontId="8" fillId="0" borderId="24" xfId="0" applyNumberFormat="1" applyFont="1" applyFill="1" applyBorder="1" applyAlignment="1">
      <alignment horizontal="distributed" vertical="center"/>
    </xf>
    <xf numFmtId="177" fontId="1" fillId="0" borderId="28" xfId="0" applyNumberFormat="1" applyFont="1" applyFill="1" applyBorder="1" applyAlignment="1">
      <alignment horizontal="distributed" vertical="center"/>
    </xf>
    <xf numFmtId="181" fontId="8" fillId="0" borderId="29" xfId="0" applyNumberFormat="1" applyFont="1" applyFill="1" applyBorder="1" applyAlignment="1">
      <alignment horizontal="distributed" vertical="center"/>
    </xf>
    <xf numFmtId="0" fontId="1" fillId="0" borderId="24" xfId="0" applyNumberFormat="1" applyFont="1" applyFill="1" applyBorder="1" applyAlignment="1">
      <alignment vertical="center"/>
    </xf>
    <xf numFmtId="177" fontId="1" fillId="0" borderId="17" xfId="0" applyNumberFormat="1" applyFont="1" applyFill="1" applyBorder="1" applyAlignment="1">
      <alignment horizontal="distributed" vertical="center"/>
    </xf>
    <xf numFmtId="181" fontId="8" fillId="0" borderId="17" xfId="0" applyNumberFormat="1" applyFont="1" applyFill="1" applyBorder="1" applyAlignment="1">
      <alignment horizontal="distributed" vertical="center"/>
    </xf>
    <xf numFmtId="177" fontId="1" fillId="0" borderId="26" xfId="0" applyNumberFormat="1" applyFont="1" applyFill="1" applyBorder="1" applyAlignment="1">
      <alignment horizontal="distributed" vertical="center"/>
    </xf>
    <xf numFmtId="181" fontId="8" fillId="0" borderId="27" xfId="0" applyNumberFormat="1" applyFont="1" applyFill="1" applyBorder="1" applyAlignment="1">
      <alignment horizontal="distributed" vertical="center"/>
    </xf>
    <xf numFmtId="186" fontId="13" fillId="0" borderId="17" xfId="0" applyNumberFormat="1" applyFont="1" applyFill="1" applyBorder="1" applyAlignment="1">
      <alignment vertical="center"/>
    </xf>
    <xf numFmtId="186" fontId="13" fillId="0" borderId="26" xfId="0" applyNumberFormat="1" applyFont="1" applyFill="1" applyBorder="1" applyAlignment="1">
      <alignment vertical="center"/>
    </xf>
    <xf numFmtId="181" fontId="8" fillId="0" borderId="19" xfId="0" applyNumberFormat="1" applyFont="1" applyFill="1" applyBorder="1" applyAlignment="1">
      <alignment horizontal="distributed" vertical="center"/>
    </xf>
    <xf numFmtId="38" fontId="12" fillId="0" borderId="0" xfId="80" applyFont="1" applyFill="1" applyBorder="1" applyAlignment="1">
      <alignment horizontal="right" vertical="center"/>
    </xf>
    <xf numFmtId="186" fontId="3" fillId="0" borderId="0" xfId="0" applyNumberFormat="1" applyFont="1" applyFill="1" applyBorder="1" applyAlignment="1">
      <alignment vertical="center"/>
    </xf>
    <xf numFmtId="186" fontId="48" fillId="0" borderId="0" xfId="102" applyNumberFormat="1" applyFont="1">
      <alignment vertical="center"/>
      <protection/>
    </xf>
    <xf numFmtId="185" fontId="1" fillId="0" borderId="0" xfId="0" applyNumberFormat="1" applyFont="1" applyFill="1" applyBorder="1" applyAlignment="1">
      <alignment horizontal="right" vertical="center"/>
    </xf>
    <xf numFmtId="186" fontId="48" fillId="0" borderId="26" xfId="102" applyNumberFormat="1" applyFont="1" applyBorder="1">
      <alignment vertical="center"/>
      <protection/>
    </xf>
    <xf numFmtId="0" fontId="1" fillId="0" borderId="11" xfId="0" applyNumberFormat="1" applyFont="1" applyFill="1" applyBorder="1" applyAlignment="1">
      <alignment horizontal="distributed" vertical="center" wrapText="1"/>
    </xf>
    <xf numFmtId="0" fontId="1" fillId="0" borderId="13" xfId="0" applyNumberFormat="1" applyFont="1" applyFill="1" applyBorder="1" applyAlignment="1">
      <alignment horizontal="distributed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distributed" vertical="center"/>
    </xf>
    <xf numFmtId="0" fontId="1" fillId="0" borderId="31" xfId="0" applyNumberFormat="1" applyFont="1" applyFill="1" applyBorder="1" applyAlignment="1">
      <alignment horizontal="distributed" vertical="center"/>
    </xf>
    <xf numFmtId="0" fontId="1" fillId="0" borderId="11" xfId="0" applyNumberFormat="1" applyFont="1" applyFill="1" applyBorder="1" applyAlignment="1">
      <alignment horizontal="distributed" vertical="center"/>
    </xf>
    <xf numFmtId="0" fontId="1" fillId="0" borderId="16" xfId="0" applyNumberFormat="1" applyFont="1" applyFill="1" applyBorder="1" applyAlignment="1">
      <alignment horizontal="distributed" vertical="center"/>
    </xf>
    <xf numFmtId="0" fontId="1" fillId="0" borderId="15" xfId="0" applyNumberFormat="1" applyFont="1" applyFill="1" applyBorder="1" applyAlignment="1">
      <alignment horizontal="distributed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left" vertical="center" wrapText="1"/>
    </xf>
    <xf numFmtId="0" fontId="1" fillId="0" borderId="31" xfId="0" applyNumberFormat="1" applyFont="1" applyFill="1" applyBorder="1" applyAlignment="1">
      <alignment horizontal="left" vertical="center"/>
    </xf>
    <xf numFmtId="0" fontId="9" fillId="0" borderId="11" xfId="0" applyNumberFormat="1" applyFont="1" applyFill="1" applyBorder="1" applyAlignment="1">
      <alignment horizontal="distributed" vertical="center"/>
    </xf>
    <xf numFmtId="0" fontId="9" fillId="0" borderId="13" xfId="0" applyNumberFormat="1" applyFont="1" applyFill="1" applyBorder="1" applyAlignment="1">
      <alignment horizontal="distributed" vertical="center"/>
    </xf>
    <xf numFmtId="0" fontId="1" fillId="0" borderId="32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distributed" vertical="center"/>
    </xf>
    <xf numFmtId="0" fontId="1" fillId="0" borderId="0" xfId="0" applyNumberFormat="1" applyFont="1" applyFill="1" applyBorder="1" applyAlignment="1">
      <alignment horizontal="distributed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" fillId="0" borderId="32" xfId="0" applyNumberFormat="1" applyFont="1" applyFill="1" applyBorder="1" applyAlignment="1">
      <alignment horizontal="center" vertical="center"/>
    </xf>
    <xf numFmtId="0" fontId="1" fillId="0" borderId="3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6" fillId="0" borderId="33" xfId="0" applyNumberFormat="1" applyFont="1" applyFill="1" applyBorder="1" applyAlignment="1">
      <alignment horizontal="distributed" vertical="center"/>
    </xf>
    <xf numFmtId="0" fontId="1" fillId="0" borderId="30" xfId="0" applyNumberFormat="1" applyFont="1" applyFill="1" applyBorder="1" applyAlignment="1">
      <alignment horizontal="center" vertical="center" textRotation="255"/>
    </xf>
    <xf numFmtId="0" fontId="1" fillId="0" borderId="11" xfId="0" applyNumberFormat="1" applyFont="1" applyFill="1" applyBorder="1" applyAlignment="1">
      <alignment horizontal="center" vertical="center" textRotation="255"/>
    </xf>
    <xf numFmtId="0" fontId="1" fillId="0" borderId="16" xfId="0" applyNumberFormat="1" applyFont="1" applyFill="1" applyBorder="1" applyAlignment="1">
      <alignment horizontal="center" vertical="center" textRotation="255"/>
    </xf>
    <xf numFmtId="0" fontId="11" fillId="0" borderId="11" xfId="0" applyNumberFormat="1" applyFont="1" applyFill="1" applyBorder="1" applyAlignment="1">
      <alignment horizontal="distributed" vertical="center" shrinkToFit="1"/>
    </xf>
    <xf numFmtId="0" fontId="11" fillId="0" borderId="13" xfId="0" applyNumberFormat="1" applyFont="1" applyFill="1" applyBorder="1" applyAlignment="1">
      <alignment horizontal="distributed" vertical="center" shrinkToFit="1"/>
    </xf>
    <xf numFmtId="0" fontId="1" fillId="0" borderId="32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distributed" vertical="center"/>
    </xf>
    <xf numFmtId="0" fontId="6" fillId="0" borderId="19" xfId="0" applyNumberFormat="1" applyFont="1" applyFill="1" applyBorder="1" applyAlignment="1">
      <alignment horizontal="distributed" vertical="center"/>
    </xf>
    <xf numFmtId="0" fontId="1" fillId="0" borderId="13" xfId="0" applyNumberFormat="1" applyFont="1" applyFill="1" applyBorder="1" applyAlignment="1">
      <alignment horizontal="distributed" vertical="center"/>
    </xf>
    <xf numFmtId="0" fontId="6" fillId="0" borderId="13" xfId="0" applyNumberFormat="1" applyFont="1" applyFill="1" applyBorder="1" applyAlignment="1">
      <alignment horizontal="distributed" vertical="center"/>
    </xf>
    <xf numFmtId="0" fontId="1" fillId="0" borderId="19" xfId="0" applyNumberFormat="1" applyFont="1" applyFill="1" applyBorder="1" applyAlignment="1">
      <alignment horizontal="distributed" vertical="center"/>
    </xf>
    <xf numFmtId="0" fontId="9" fillId="0" borderId="0" xfId="0" applyNumberFormat="1" applyFont="1" applyFill="1" applyBorder="1" applyAlignment="1">
      <alignment horizontal="left" vertical="center"/>
    </xf>
    <xf numFmtId="0" fontId="1" fillId="0" borderId="11" xfId="0" applyNumberFormat="1" applyFont="1" applyFill="1" applyBorder="1" applyAlignment="1">
      <alignment horizontal="distributed" vertical="center" wrapText="1"/>
    </xf>
    <xf numFmtId="0" fontId="1" fillId="0" borderId="30" xfId="0" applyNumberFormat="1" applyFont="1" applyFill="1" applyBorder="1" applyAlignment="1">
      <alignment horizontal="distributed" vertical="center" wrapText="1"/>
    </xf>
    <xf numFmtId="0" fontId="1" fillId="0" borderId="31" xfId="0" applyNumberFormat="1" applyFont="1" applyFill="1" applyBorder="1" applyAlignment="1">
      <alignment horizontal="distributed" vertical="center" wrapText="1"/>
    </xf>
    <xf numFmtId="0" fontId="1" fillId="0" borderId="13" xfId="0" applyNumberFormat="1" applyFont="1" applyFill="1" applyBorder="1" applyAlignment="1">
      <alignment horizontal="distributed" vertical="center" wrapText="1"/>
    </xf>
    <xf numFmtId="0" fontId="1" fillId="0" borderId="16" xfId="0" applyNumberFormat="1" applyFont="1" applyFill="1" applyBorder="1" applyAlignment="1" quotePrefix="1">
      <alignment horizontal="center" vertical="center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 3" xfId="101"/>
    <cellStyle name="標準 4" xfId="102"/>
    <cellStyle name="良い" xfId="103"/>
    <cellStyle name="良い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6"/>
  <sheetViews>
    <sheetView tabSelected="1" view="pageBreakPreview" zoomScale="70" zoomScaleNormal="60" zoomScaleSheetLayoutView="70" zoomScalePageLayoutView="0" workbookViewId="0" topLeftCell="A1">
      <selection activeCell="A3" sqref="A3"/>
    </sheetView>
  </sheetViews>
  <sheetFormatPr defaultColWidth="9.00390625" defaultRowHeight="13.5"/>
  <cols>
    <col min="1" max="1" width="2.75390625" style="2" customWidth="1"/>
    <col min="2" max="2" width="11.875" style="2" customWidth="1"/>
    <col min="3" max="20" width="11.50390625" style="2" customWidth="1"/>
    <col min="21" max="21" width="7.00390625" style="2" customWidth="1"/>
    <col min="22" max="22" width="9.00390625" style="2" customWidth="1"/>
    <col min="23" max="23" width="9.875" style="2" bestFit="1" customWidth="1"/>
    <col min="24" max="24" width="9.25390625" style="2" bestFit="1" customWidth="1"/>
    <col min="25" max="25" width="9.00390625" style="2" customWidth="1"/>
    <col min="26" max="26" width="9.75390625" style="2" bestFit="1" customWidth="1"/>
    <col min="27" max="16384" width="9.00390625" style="2" customWidth="1"/>
  </cols>
  <sheetData>
    <row r="1" spans="1:21" ht="18.75">
      <c r="A1" s="1" t="s">
        <v>0</v>
      </c>
      <c r="C1" s="100" t="s">
        <v>111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</row>
    <row r="2" spans="1:3" ht="14.25" customHeight="1">
      <c r="A2" s="119" t="s">
        <v>127</v>
      </c>
      <c r="B2" s="119"/>
      <c r="C2" s="119"/>
    </row>
    <row r="3" spans="2:21" ht="14.25" thickBot="1">
      <c r="B3" s="3"/>
      <c r="D3" s="2" t="s">
        <v>112</v>
      </c>
      <c r="T3" s="4"/>
      <c r="U3" s="4" t="s">
        <v>133</v>
      </c>
    </row>
    <row r="4" spans="1:21" ht="19.5" customHeight="1">
      <c r="A4" s="101" t="s">
        <v>68</v>
      </c>
      <c r="B4" s="102"/>
      <c r="C4" s="87" t="s">
        <v>78</v>
      </c>
      <c r="D4" s="88"/>
      <c r="E4" s="87" t="s">
        <v>79</v>
      </c>
      <c r="F4" s="88"/>
      <c r="G4" s="87" t="s">
        <v>30</v>
      </c>
      <c r="H4" s="88"/>
      <c r="I4" s="93" t="s">
        <v>31</v>
      </c>
      <c r="J4" s="94"/>
      <c r="K4" s="97" t="s">
        <v>31</v>
      </c>
      <c r="L4" s="94"/>
      <c r="M4" s="97" t="s">
        <v>31</v>
      </c>
      <c r="N4" s="94"/>
      <c r="O4" s="97" t="s">
        <v>31</v>
      </c>
      <c r="P4" s="94"/>
      <c r="Q4" s="97" t="s">
        <v>31</v>
      </c>
      <c r="R4" s="113"/>
      <c r="S4" s="93" t="s">
        <v>31</v>
      </c>
      <c r="T4" s="94"/>
      <c r="U4" s="108" t="s">
        <v>35</v>
      </c>
    </row>
    <row r="5" spans="1:23" ht="19.5" customHeight="1">
      <c r="A5" s="103"/>
      <c r="B5" s="104"/>
      <c r="C5" s="89"/>
      <c r="D5" s="84"/>
      <c r="E5" s="89"/>
      <c r="F5" s="84"/>
      <c r="G5" s="89"/>
      <c r="H5" s="84"/>
      <c r="I5" s="83" t="s">
        <v>32</v>
      </c>
      <c r="J5" s="84"/>
      <c r="K5" s="98" t="s">
        <v>33</v>
      </c>
      <c r="L5" s="99"/>
      <c r="M5" s="89" t="s">
        <v>34</v>
      </c>
      <c r="N5" s="84"/>
      <c r="O5" s="111" t="s">
        <v>107</v>
      </c>
      <c r="P5" s="112"/>
      <c r="Q5" s="89" t="s">
        <v>109</v>
      </c>
      <c r="R5" s="114"/>
      <c r="S5" s="95" t="s">
        <v>108</v>
      </c>
      <c r="T5" s="96"/>
      <c r="U5" s="109"/>
      <c r="W5" s="2" t="s">
        <v>134</v>
      </c>
    </row>
    <row r="6" spans="1:24" ht="19.5" customHeight="1">
      <c r="A6" s="103"/>
      <c r="B6" s="104"/>
      <c r="C6" s="90"/>
      <c r="D6" s="91"/>
      <c r="E6" s="85" t="s">
        <v>71</v>
      </c>
      <c r="F6" s="86"/>
      <c r="G6" s="85" t="s">
        <v>72</v>
      </c>
      <c r="H6" s="92"/>
      <c r="I6" s="85" t="s">
        <v>73</v>
      </c>
      <c r="J6" s="86"/>
      <c r="K6" s="85" t="s">
        <v>74</v>
      </c>
      <c r="L6" s="86"/>
      <c r="M6" s="85" t="s">
        <v>75</v>
      </c>
      <c r="N6" s="86"/>
      <c r="O6" s="85" t="s">
        <v>76</v>
      </c>
      <c r="P6" s="86"/>
      <c r="Q6" s="85" t="s">
        <v>77</v>
      </c>
      <c r="R6" s="86"/>
      <c r="S6" s="85" t="s">
        <v>70</v>
      </c>
      <c r="T6" s="86"/>
      <c r="U6" s="109"/>
      <c r="W6" s="2" t="s">
        <v>60</v>
      </c>
      <c r="X6" s="2" t="s">
        <v>59</v>
      </c>
    </row>
    <row r="7" spans="1:21" ht="19.5" customHeight="1">
      <c r="A7" s="105"/>
      <c r="B7" s="106"/>
      <c r="C7" s="7" t="s">
        <v>40</v>
      </c>
      <c r="D7" s="7" t="s">
        <v>41</v>
      </c>
      <c r="E7" s="7" t="s">
        <v>40</v>
      </c>
      <c r="F7" s="7" t="s">
        <v>41</v>
      </c>
      <c r="G7" s="7" t="s">
        <v>40</v>
      </c>
      <c r="H7" s="7" t="s">
        <v>41</v>
      </c>
      <c r="I7" s="7" t="s">
        <v>40</v>
      </c>
      <c r="J7" s="7" t="s">
        <v>41</v>
      </c>
      <c r="K7" s="7" t="s">
        <v>40</v>
      </c>
      <c r="L7" s="7" t="s">
        <v>41</v>
      </c>
      <c r="M7" s="7" t="s">
        <v>40</v>
      </c>
      <c r="N7" s="7" t="s">
        <v>41</v>
      </c>
      <c r="O7" s="7" t="s">
        <v>40</v>
      </c>
      <c r="P7" s="7" t="s">
        <v>41</v>
      </c>
      <c r="Q7" s="7" t="s">
        <v>40</v>
      </c>
      <c r="R7" s="7" t="s">
        <v>41</v>
      </c>
      <c r="S7" s="7" t="s">
        <v>40</v>
      </c>
      <c r="T7" s="7" t="s">
        <v>41</v>
      </c>
      <c r="U7" s="110"/>
    </row>
    <row r="8" spans="1:24" ht="21" customHeight="1">
      <c r="A8" s="107" t="s">
        <v>1</v>
      </c>
      <c r="B8" s="107"/>
      <c r="C8" s="47">
        <f>SUM(C10:C12)</f>
        <v>13874</v>
      </c>
      <c r="D8" s="48">
        <f>ROUND(C8/$W8*100000,1)</f>
        <v>1185.8</v>
      </c>
      <c r="E8" s="50">
        <f>SUM(E10:E12)</f>
        <v>26</v>
      </c>
      <c r="F8" s="51">
        <f>ROUND(E8/$W8*100000,1)</f>
        <v>2.2</v>
      </c>
      <c r="G8" s="47">
        <f>SUM(G10:G12)</f>
        <v>3592</v>
      </c>
      <c r="H8" s="48">
        <f>ROUND(G8/$W8*100000,1)</f>
        <v>307</v>
      </c>
      <c r="I8" s="50">
        <f>SUM(I10:I12)</f>
        <v>82</v>
      </c>
      <c r="J8" s="51">
        <f>ROUND(I8/$W8*100000,1)</f>
        <v>7</v>
      </c>
      <c r="K8" s="47">
        <f>SUM(K10:K12)</f>
        <v>399</v>
      </c>
      <c r="L8" s="48">
        <f>ROUND(K8/$W8*100000,1)</f>
        <v>34.1</v>
      </c>
      <c r="M8" s="50">
        <f>SUM(M10:M12)</f>
        <v>280</v>
      </c>
      <c r="N8" s="51">
        <f>ROUND(M8/$W8*100000,1)</f>
        <v>23.9</v>
      </c>
      <c r="O8" s="47">
        <f>SUM(O10:O12)</f>
        <v>137</v>
      </c>
      <c r="P8" s="48">
        <f>ROUND(O8/$W8*100000,1)</f>
        <v>11.7</v>
      </c>
      <c r="Q8" s="50">
        <f>SUM(Q10:Q12)</f>
        <v>380</v>
      </c>
      <c r="R8" s="51">
        <f>ROUND(Q8/$W8*100000,1)</f>
        <v>32.5</v>
      </c>
      <c r="S8" s="47">
        <f>SUM(S10:S12)</f>
        <v>208</v>
      </c>
      <c r="T8" s="48">
        <f>ROUND(S8/$W8*100000,1)</f>
        <v>17.8</v>
      </c>
      <c r="U8" s="49" t="s">
        <v>16</v>
      </c>
      <c r="W8" s="78">
        <v>1170000</v>
      </c>
      <c r="X8" s="78">
        <v>617000</v>
      </c>
    </row>
    <row r="9" spans="1:24" ht="12" customHeight="1">
      <c r="A9" s="117"/>
      <c r="B9" s="117"/>
      <c r="C9" s="11"/>
      <c r="D9" s="9"/>
      <c r="E9" s="52"/>
      <c r="F9" s="53"/>
      <c r="G9" s="11"/>
      <c r="H9" s="9"/>
      <c r="I9" s="52"/>
      <c r="J9" s="53"/>
      <c r="K9" s="11"/>
      <c r="L9" s="9"/>
      <c r="M9" s="52"/>
      <c r="N9" s="53"/>
      <c r="O9" s="11"/>
      <c r="P9" s="9"/>
      <c r="Q9" s="52"/>
      <c r="R9" s="53"/>
      <c r="S9" s="11"/>
      <c r="T9" s="9"/>
      <c r="U9" s="10"/>
      <c r="W9" s="78"/>
      <c r="X9" s="78"/>
    </row>
    <row r="10" spans="1:24" ht="21" customHeight="1">
      <c r="A10" s="117" t="s">
        <v>2</v>
      </c>
      <c r="B10" s="117"/>
      <c r="C10" s="8">
        <f>SUM(C14:C27)</f>
        <v>13105</v>
      </c>
      <c r="D10" s="9">
        <f>ROUND(C10/$W10*100000,1)</f>
        <v>1176.6</v>
      </c>
      <c r="E10" s="54">
        <f>SUM(E14:E27)</f>
        <v>25</v>
      </c>
      <c r="F10" s="53">
        <f aca="true" t="shared" si="0" ref="F10:F35">ROUND(E10/$W10*100000,1)</f>
        <v>2.2</v>
      </c>
      <c r="G10" s="8">
        <f>SUM(G14:G27)</f>
        <v>3406</v>
      </c>
      <c r="H10" s="9">
        <f>ROUND(G10/$W10*100000,1)</f>
        <v>305.8</v>
      </c>
      <c r="I10" s="54">
        <f>SUM(I14:I27)</f>
        <v>78</v>
      </c>
      <c r="J10" s="53">
        <f>ROUND(I10/$W10*100000,1)</f>
        <v>7</v>
      </c>
      <c r="K10" s="8">
        <f>SUM(K14:K27)</f>
        <v>376</v>
      </c>
      <c r="L10" s="9">
        <f>ROUND(K10/$W10*100000,1)</f>
        <v>33.8</v>
      </c>
      <c r="M10" s="54">
        <f>SUM(M14:M27)</f>
        <v>261</v>
      </c>
      <c r="N10" s="53">
        <f>ROUND(M10/$W10*100000,1)</f>
        <v>23.4</v>
      </c>
      <c r="O10" s="8">
        <f>SUM(O14:O27)</f>
        <v>125</v>
      </c>
      <c r="P10" s="9">
        <f>ROUND(O10/$W10*100000,1)</f>
        <v>11.2</v>
      </c>
      <c r="Q10" s="54">
        <f>SUM(Q14:Q27)</f>
        <v>363</v>
      </c>
      <c r="R10" s="53">
        <f>ROUND(Q10/$W10*100000,1)</f>
        <v>32.6</v>
      </c>
      <c r="S10" s="8">
        <f>SUM(S14:S27)</f>
        <v>196</v>
      </c>
      <c r="T10" s="9">
        <f>ROUND(S10/$W10*100000,1)</f>
        <v>17.6</v>
      </c>
      <c r="U10" s="10" t="s">
        <v>17</v>
      </c>
      <c r="W10" s="78">
        <f>SUM(W14:W27)</f>
        <v>1113778</v>
      </c>
      <c r="X10" s="78">
        <v>586641</v>
      </c>
    </row>
    <row r="11" spans="1:24" ht="12" customHeight="1">
      <c r="A11" s="117"/>
      <c r="B11" s="117"/>
      <c r="C11" s="11"/>
      <c r="D11" s="9"/>
      <c r="E11" s="52"/>
      <c r="F11" s="53"/>
      <c r="G11" s="11"/>
      <c r="H11" s="9"/>
      <c r="I11" s="52"/>
      <c r="J11" s="53"/>
      <c r="K11" s="11"/>
      <c r="L11" s="9"/>
      <c r="M11" s="52"/>
      <c r="N11" s="53"/>
      <c r="O11" s="11"/>
      <c r="P11" s="9"/>
      <c r="Q11" s="52"/>
      <c r="R11" s="53"/>
      <c r="S11" s="11"/>
      <c r="T11" s="9"/>
      <c r="U11" s="10"/>
      <c r="W11" s="78"/>
      <c r="X11" s="78"/>
    </row>
    <row r="12" spans="1:24" ht="21" customHeight="1">
      <c r="A12" s="115" t="s">
        <v>106</v>
      </c>
      <c r="B12" s="115"/>
      <c r="C12" s="38">
        <f>SUM(C29,C31,C33,)</f>
        <v>769</v>
      </c>
      <c r="D12" s="39">
        <f>ROUND(C12/$W12*100000,1)</f>
        <v>1371.6</v>
      </c>
      <c r="E12" s="55">
        <f>SUM(E29,E31,E33)</f>
        <v>1</v>
      </c>
      <c r="F12" s="56">
        <f t="shared" si="0"/>
        <v>1.8</v>
      </c>
      <c r="G12" s="38">
        <f>SUM(G29,G31,G33,)</f>
        <v>186</v>
      </c>
      <c r="H12" s="39">
        <f>ROUND(G12/$W12*100000,1)</f>
        <v>331.7</v>
      </c>
      <c r="I12" s="55">
        <f>SUM(I29,I31,I33,)</f>
        <v>4</v>
      </c>
      <c r="J12" s="56">
        <f>ROUND(I12/$W12*100000,1)</f>
        <v>7.1</v>
      </c>
      <c r="K12" s="38">
        <f>SUM(K29,K31,K33,)</f>
        <v>23</v>
      </c>
      <c r="L12" s="39">
        <f>ROUND(K12/$W12*100000,1)</f>
        <v>41</v>
      </c>
      <c r="M12" s="55">
        <f>SUM(M29,M31,M33,)</f>
        <v>19</v>
      </c>
      <c r="N12" s="56">
        <f>ROUND(M12/$W12*100000,1)</f>
        <v>33.9</v>
      </c>
      <c r="O12" s="38">
        <f>SUM(O29,O31,O33,)</f>
        <v>12</v>
      </c>
      <c r="P12" s="39">
        <f>ROUND(O12/$W12*100000,1)</f>
        <v>21.4</v>
      </c>
      <c r="Q12" s="55">
        <f>SUM(Q29,Q31,Q33,)</f>
        <v>17</v>
      </c>
      <c r="R12" s="56">
        <f>ROUND(Q12/$W12*100000,1)</f>
        <v>30.3</v>
      </c>
      <c r="S12" s="38">
        <f>SUM(S29,S31,S33,)</f>
        <v>12</v>
      </c>
      <c r="T12" s="39">
        <f>ROUND(S12/$W12*100000,1)</f>
        <v>21.4</v>
      </c>
      <c r="U12" s="40" t="s">
        <v>113</v>
      </c>
      <c r="W12" s="78">
        <f>SUM(W29,W31,W33)</f>
        <v>56067</v>
      </c>
      <c r="X12" s="78">
        <f>SUM(X29,X31,X33)</f>
        <v>29409</v>
      </c>
    </row>
    <row r="13" spans="1:24" ht="12" customHeight="1">
      <c r="A13" s="117"/>
      <c r="B13" s="117"/>
      <c r="C13" s="11"/>
      <c r="D13" s="9"/>
      <c r="E13" s="52"/>
      <c r="F13" s="53"/>
      <c r="G13" s="11"/>
      <c r="H13" s="9"/>
      <c r="I13" s="52"/>
      <c r="J13" s="53"/>
      <c r="K13" s="11"/>
      <c r="L13" s="9"/>
      <c r="M13" s="52"/>
      <c r="N13" s="53"/>
      <c r="O13" s="11"/>
      <c r="P13" s="9"/>
      <c r="Q13" s="52"/>
      <c r="R13" s="53"/>
      <c r="S13" s="11"/>
      <c r="T13" s="9"/>
      <c r="U13" s="10"/>
      <c r="W13" s="78"/>
      <c r="X13" s="78"/>
    </row>
    <row r="14" spans="1:24" ht="21" customHeight="1">
      <c r="A14" s="116" t="s">
        <v>3</v>
      </c>
      <c r="B14" s="116"/>
      <c r="C14" s="13">
        <v>3988</v>
      </c>
      <c r="D14" s="14">
        <f>ROUND(C14/$W14*100000,1)</f>
        <v>839.2</v>
      </c>
      <c r="E14" s="57">
        <v>7</v>
      </c>
      <c r="F14" s="58">
        <f>ROUND(E14/$W14*100000,1)</f>
        <v>1.5</v>
      </c>
      <c r="G14" s="80">
        <v>1112</v>
      </c>
      <c r="H14" s="14">
        <f>ROUND(G14/$W14*100000,1)</f>
        <v>234</v>
      </c>
      <c r="I14" s="57">
        <v>24</v>
      </c>
      <c r="J14" s="58">
        <f>ROUND(I14/$W14*100000,1)</f>
        <v>5.1</v>
      </c>
      <c r="K14" s="13">
        <v>115</v>
      </c>
      <c r="L14" s="14">
        <f>ROUND(K14/$W14*100000,1)</f>
        <v>24.2</v>
      </c>
      <c r="M14" s="57">
        <v>81</v>
      </c>
      <c r="N14" s="58">
        <f>ROUND(M14/$W14*100000,1)</f>
        <v>17</v>
      </c>
      <c r="O14" s="13">
        <v>43</v>
      </c>
      <c r="P14" s="14">
        <f>ROUND(O14/$W14*100000,1)</f>
        <v>9</v>
      </c>
      <c r="Q14" s="57">
        <v>94</v>
      </c>
      <c r="R14" s="58">
        <f>ROUND(Q14/$W14*100000,1)</f>
        <v>19.8</v>
      </c>
      <c r="S14" s="13">
        <v>71</v>
      </c>
      <c r="T14" s="14">
        <f>ROUND(S14/$W14*100000,1)</f>
        <v>14.9</v>
      </c>
      <c r="U14" s="15" t="s">
        <v>18</v>
      </c>
      <c r="W14" s="78">
        <v>475189</v>
      </c>
      <c r="X14" s="78">
        <v>246949</v>
      </c>
    </row>
    <row r="15" spans="1:24" ht="21" customHeight="1">
      <c r="A15" s="116" t="s">
        <v>4</v>
      </c>
      <c r="B15" s="116"/>
      <c r="C15" s="13">
        <v>1511</v>
      </c>
      <c r="D15" s="14">
        <f aca="true" t="shared" si="1" ref="D15:D35">ROUND(C15/$W15*100000,1)</f>
        <v>1273</v>
      </c>
      <c r="E15" s="57">
        <v>2</v>
      </c>
      <c r="F15" s="58">
        <f t="shared" si="0"/>
        <v>1.7</v>
      </c>
      <c r="G15" s="80">
        <v>415</v>
      </c>
      <c r="H15" s="14">
        <f aca="true" t="shared" si="2" ref="H15:H35">ROUND(G15/$W15*100000,1)</f>
        <v>349.6</v>
      </c>
      <c r="I15" s="57">
        <v>13</v>
      </c>
      <c r="J15" s="58">
        <f aca="true" t="shared" si="3" ref="J15:J35">ROUND(I15/$W15*100000,1)</f>
        <v>11</v>
      </c>
      <c r="K15" s="13">
        <v>40</v>
      </c>
      <c r="L15" s="14">
        <f aca="true" t="shared" si="4" ref="L15:L35">ROUND(K15/$W15*100000,1)</f>
        <v>33.7</v>
      </c>
      <c r="M15" s="57">
        <v>39</v>
      </c>
      <c r="N15" s="58">
        <f aca="true" t="shared" si="5" ref="N15:N35">ROUND(M15/$W15*100000,1)</f>
        <v>32.9</v>
      </c>
      <c r="O15" s="13">
        <v>9</v>
      </c>
      <c r="P15" s="14">
        <f aca="true" t="shared" si="6" ref="P15:P35">ROUND(O15/$W15*100000,1)</f>
        <v>7.6</v>
      </c>
      <c r="Q15" s="57">
        <v>45</v>
      </c>
      <c r="R15" s="58">
        <f aca="true" t="shared" si="7" ref="R15:R35">ROUND(Q15/$W15*100000,1)</f>
        <v>37.9</v>
      </c>
      <c r="S15" s="13">
        <v>20</v>
      </c>
      <c r="T15" s="14">
        <f aca="true" t="shared" si="8" ref="T15:T35">ROUND(S15/$W15*100000,1)</f>
        <v>16.9</v>
      </c>
      <c r="U15" s="15" t="s">
        <v>19</v>
      </c>
      <c r="W15" s="78">
        <v>118693</v>
      </c>
      <c r="X15" s="78">
        <v>64585</v>
      </c>
    </row>
    <row r="16" spans="1:24" ht="21" customHeight="1">
      <c r="A16" s="116" t="s">
        <v>5</v>
      </c>
      <c r="B16" s="116"/>
      <c r="C16" s="13">
        <v>996</v>
      </c>
      <c r="D16" s="14">
        <f t="shared" si="1"/>
        <v>1188.7</v>
      </c>
      <c r="E16" s="57">
        <v>2</v>
      </c>
      <c r="F16" s="58">
        <f t="shared" si="0"/>
        <v>2.4</v>
      </c>
      <c r="G16" s="80">
        <v>228</v>
      </c>
      <c r="H16" s="14">
        <f t="shared" si="2"/>
        <v>272.1</v>
      </c>
      <c r="I16" s="57">
        <v>7</v>
      </c>
      <c r="J16" s="58">
        <f t="shared" si="3"/>
        <v>8.4</v>
      </c>
      <c r="K16" s="13">
        <v>27</v>
      </c>
      <c r="L16" s="14">
        <f t="shared" si="4"/>
        <v>32.2</v>
      </c>
      <c r="M16" s="57">
        <v>15</v>
      </c>
      <c r="N16" s="58">
        <f t="shared" si="5"/>
        <v>17.9</v>
      </c>
      <c r="O16" s="13">
        <v>6</v>
      </c>
      <c r="P16" s="14">
        <f t="shared" si="6"/>
        <v>7.2</v>
      </c>
      <c r="Q16" s="57">
        <v>33</v>
      </c>
      <c r="R16" s="58">
        <f t="shared" si="7"/>
        <v>39.4</v>
      </c>
      <c r="S16" s="13">
        <v>12</v>
      </c>
      <c r="T16" s="14">
        <f t="shared" si="8"/>
        <v>14.3</v>
      </c>
      <c r="U16" s="15" t="s">
        <v>20</v>
      </c>
      <c r="W16" s="78">
        <v>83789</v>
      </c>
      <c r="X16" s="78">
        <v>43618</v>
      </c>
    </row>
    <row r="17" spans="1:24" ht="21" customHeight="1">
      <c r="A17" s="116" t="s">
        <v>6</v>
      </c>
      <c r="B17" s="116"/>
      <c r="C17" s="13">
        <v>955</v>
      </c>
      <c r="D17" s="14">
        <f t="shared" si="1"/>
        <v>1395.5</v>
      </c>
      <c r="E17" s="57">
        <v>2</v>
      </c>
      <c r="F17" s="58">
        <f t="shared" si="0"/>
        <v>2.9</v>
      </c>
      <c r="G17" s="80">
        <v>276</v>
      </c>
      <c r="H17" s="14">
        <f t="shared" si="2"/>
        <v>403.3</v>
      </c>
      <c r="I17" s="57">
        <v>10</v>
      </c>
      <c r="J17" s="58">
        <f t="shared" si="3"/>
        <v>14.6</v>
      </c>
      <c r="K17" s="13">
        <v>27</v>
      </c>
      <c r="L17" s="14">
        <f t="shared" si="4"/>
        <v>39.5</v>
      </c>
      <c r="M17" s="57">
        <v>21</v>
      </c>
      <c r="N17" s="58">
        <f t="shared" si="5"/>
        <v>30.7</v>
      </c>
      <c r="O17" s="13">
        <v>14</v>
      </c>
      <c r="P17" s="14">
        <f t="shared" si="6"/>
        <v>20.5</v>
      </c>
      <c r="Q17" s="57">
        <v>35</v>
      </c>
      <c r="R17" s="58">
        <f t="shared" si="7"/>
        <v>51.1</v>
      </c>
      <c r="S17" s="13">
        <v>15</v>
      </c>
      <c r="T17" s="14">
        <f t="shared" si="8"/>
        <v>21.9</v>
      </c>
      <c r="U17" s="15" t="s">
        <v>21</v>
      </c>
      <c r="W17" s="78">
        <v>68435</v>
      </c>
      <c r="X17" s="78">
        <v>35981</v>
      </c>
    </row>
    <row r="18" spans="1:24" ht="21" customHeight="1">
      <c r="A18" s="116" t="s">
        <v>7</v>
      </c>
      <c r="B18" s="116"/>
      <c r="C18" s="13">
        <v>1032</v>
      </c>
      <c r="D18" s="14">
        <f t="shared" si="1"/>
        <v>1394.1</v>
      </c>
      <c r="E18" s="57">
        <v>1</v>
      </c>
      <c r="F18" s="58">
        <f t="shared" si="0"/>
        <v>1.4</v>
      </c>
      <c r="G18" s="80">
        <v>265</v>
      </c>
      <c r="H18" s="14">
        <f t="shared" si="2"/>
        <v>358</v>
      </c>
      <c r="I18" s="57">
        <v>3</v>
      </c>
      <c r="J18" s="58">
        <f t="shared" si="3"/>
        <v>4.1</v>
      </c>
      <c r="K18" s="13">
        <v>38</v>
      </c>
      <c r="L18" s="14">
        <f t="shared" si="4"/>
        <v>51.3</v>
      </c>
      <c r="M18" s="57">
        <v>20</v>
      </c>
      <c r="N18" s="58">
        <f t="shared" si="5"/>
        <v>27</v>
      </c>
      <c r="O18" s="13">
        <v>14</v>
      </c>
      <c r="P18" s="14">
        <f t="shared" si="6"/>
        <v>18.9</v>
      </c>
      <c r="Q18" s="57">
        <v>19</v>
      </c>
      <c r="R18" s="58">
        <f t="shared" si="7"/>
        <v>25.7</v>
      </c>
      <c r="S18" s="13">
        <v>12</v>
      </c>
      <c r="T18" s="14">
        <f t="shared" si="8"/>
        <v>16.2</v>
      </c>
      <c r="U18" s="15" t="s">
        <v>22</v>
      </c>
      <c r="W18" s="78">
        <v>74026</v>
      </c>
      <c r="X18" s="78">
        <v>39926</v>
      </c>
    </row>
    <row r="19" spans="1:24" ht="21" customHeight="1">
      <c r="A19" s="116" t="s">
        <v>8</v>
      </c>
      <c r="B19" s="116"/>
      <c r="C19" s="13">
        <v>560</v>
      </c>
      <c r="D19" s="14">
        <f t="shared" si="1"/>
        <v>1414.4</v>
      </c>
      <c r="E19" s="57">
        <v>0</v>
      </c>
      <c r="F19" s="58">
        <f t="shared" si="0"/>
        <v>0</v>
      </c>
      <c r="G19" s="80">
        <v>143</v>
      </c>
      <c r="H19" s="14">
        <f t="shared" si="2"/>
        <v>361.2</v>
      </c>
      <c r="I19" s="57">
        <v>2</v>
      </c>
      <c r="J19" s="58">
        <f t="shared" si="3"/>
        <v>5.1</v>
      </c>
      <c r="K19" s="13">
        <v>13</v>
      </c>
      <c r="L19" s="14">
        <f t="shared" si="4"/>
        <v>32.8</v>
      </c>
      <c r="M19" s="57">
        <v>16</v>
      </c>
      <c r="N19" s="58">
        <f t="shared" si="5"/>
        <v>40.4</v>
      </c>
      <c r="O19" s="13">
        <v>4</v>
      </c>
      <c r="P19" s="14">
        <f t="shared" si="6"/>
        <v>10.1</v>
      </c>
      <c r="Q19" s="57">
        <v>19</v>
      </c>
      <c r="R19" s="58">
        <f t="shared" si="7"/>
        <v>48</v>
      </c>
      <c r="S19" s="13">
        <v>9</v>
      </c>
      <c r="T19" s="14">
        <f t="shared" si="8"/>
        <v>22.7</v>
      </c>
      <c r="U19" s="15" t="s">
        <v>23</v>
      </c>
      <c r="W19" s="78">
        <v>39594</v>
      </c>
      <c r="X19" s="78">
        <v>21141</v>
      </c>
    </row>
    <row r="20" spans="1:24" ht="21" customHeight="1">
      <c r="A20" s="116" t="s">
        <v>9</v>
      </c>
      <c r="B20" s="116"/>
      <c r="C20" s="13">
        <v>286</v>
      </c>
      <c r="D20" s="14">
        <f t="shared" si="1"/>
        <v>1527.9</v>
      </c>
      <c r="E20" s="57">
        <v>0</v>
      </c>
      <c r="F20" s="58">
        <f t="shared" si="0"/>
        <v>0</v>
      </c>
      <c r="G20" s="80">
        <v>69</v>
      </c>
      <c r="H20" s="14">
        <f t="shared" si="2"/>
        <v>368.6</v>
      </c>
      <c r="I20" s="57">
        <v>1</v>
      </c>
      <c r="J20" s="58">
        <f t="shared" si="3"/>
        <v>5.3</v>
      </c>
      <c r="K20" s="13">
        <v>8</v>
      </c>
      <c r="L20" s="14">
        <f t="shared" si="4"/>
        <v>42.7</v>
      </c>
      <c r="M20" s="57">
        <v>7</v>
      </c>
      <c r="N20" s="58">
        <f t="shared" si="5"/>
        <v>37.4</v>
      </c>
      <c r="O20" s="13">
        <v>2</v>
      </c>
      <c r="P20" s="14">
        <f t="shared" si="6"/>
        <v>10.7</v>
      </c>
      <c r="Q20" s="57">
        <v>7</v>
      </c>
      <c r="R20" s="58">
        <f t="shared" si="7"/>
        <v>37.4</v>
      </c>
      <c r="S20" s="13">
        <v>2</v>
      </c>
      <c r="T20" s="14">
        <f t="shared" si="8"/>
        <v>10.7</v>
      </c>
      <c r="U20" s="15" t="s">
        <v>24</v>
      </c>
      <c r="W20" s="78">
        <v>18718</v>
      </c>
      <c r="X20" s="78">
        <v>10034</v>
      </c>
    </row>
    <row r="21" spans="1:24" ht="21" customHeight="1">
      <c r="A21" s="116" t="s">
        <v>10</v>
      </c>
      <c r="B21" s="116"/>
      <c r="C21" s="13">
        <v>450</v>
      </c>
      <c r="D21" s="14">
        <f t="shared" si="1"/>
        <v>1953.3</v>
      </c>
      <c r="E21" s="57">
        <v>1</v>
      </c>
      <c r="F21" s="58">
        <f t="shared" si="0"/>
        <v>4.3</v>
      </c>
      <c r="G21" s="80">
        <v>91</v>
      </c>
      <c r="H21" s="14">
        <f t="shared" si="2"/>
        <v>395</v>
      </c>
      <c r="I21" s="57">
        <v>2</v>
      </c>
      <c r="J21" s="58">
        <f t="shared" si="3"/>
        <v>8.7</v>
      </c>
      <c r="K21" s="13">
        <v>10</v>
      </c>
      <c r="L21" s="14">
        <f t="shared" si="4"/>
        <v>43.4</v>
      </c>
      <c r="M21" s="57">
        <v>8</v>
      </c>
      <c r="N21" s="58">
        <f t="shared" si="5"/>
        <v>34.7</v>
      </c>
      <c r="O21" s="13">
        <v>6</v>
      </c>
      <c r="P21" s="14">
        <f t="shared" si="6"/>
        <v>26</v>
      </c>
      <c r="Q21" s="57">
        <v>4</v>
      </c>
      <c r="R21" s="58">
        <f t="shared" si="7"/>
        <v>17.4</v>
      </c>
      <c r="S21" s="13">
        <v>5</v>
      </c>
      <c r="T21" s="14">
        <f t="shared" si="8"/>
        <v>21.7</v>
      </c>
      <c r="U21" s="15" t="s">
        <v>25</v>
      </c>
      <c r="W21" s="78">
        <v>23038</v>
      </c>
      <c r="X21" s="78">
        <v>12348</v>
      </c>
    </row>
    <row r="22" spans="1:24" ht="21" customHeight="1">
      <c r="A22" s="116" t="s">
        <v>11</v>
      </c>
      <c r="B22" s="116"/>
      <c r="C22" s="13">
        <v>404</v>
      </c>
      <c r="D22" s="14">
        <f t="shared" si="1"/>
        <v>1761</v>
      </c>
      <c r="E22" s="57">
        <v>2</v>
      </c>
      <c r="F22" s="58">
        <f t="shared" si="0"/>
        <v>8.7</v>
      </c>
      <c r="G22" s="80">
        <v>96</v>
      </c>
      <c r="H22" s="14">
        <f t="shared" si="2"/>
        <v>418.4</v>
      </c>
      <c r="I22" s="57">
        <v>1</v>
      </c>
      <c r="J22" s="58">
        <f t="shared" si="3"/>
        <v>4.4</v>
      </c>
      <c r="K22" s="13">
        <v>11</v>
      </c>
      <c r="L22" s="14">
        <f t="shared" si="4"/>
        <v>47.9</v>
      </c>
      <c r="M22" s="57">
        <v>9</v>
      </c>
      <c r="N22" s="58">
        <f t="shared" si="5"/>
        <v>39.2</v>
      </c>
      <c r="O22" s="13">
        <v>3</v>
      </c>
      <c r="P22" s="14">
        <f t="shared" si="6"/>
        <v>13.1</v>
      </c>
      <c r="Q22" s="57">
        <v>10</v>
      </c>
      <c r="R22" s="58">
        <f t="shared" si="7"/>
        <v>43.6</v>
      </c>
      <c r="S22" s="13">
        <v>5</v>
      </c>
      <c r="T22" s="14">
        <f t="shared" si="8"/>
        <v>21.8</v>
      </c>
      <c r="U22" s="15" t="s">
        <v>121</v>
      </c>
      <c r="W22" s="78">
        <v>22942</v>
      </c>
      <c r="X22" s="78">
        <v>12102</v>
      </c>
    </row>
    <row r="23" spans="1:24" ht="21" customHeight="1">
      <c r="A23" s="116" t="s">
        <v>12</v>
      </c>
      <c r="B23" s="116"/>
      <c r="C23" s="13">
        <v>454</v>
      </c>
      <c r="D23" s="14">
        <f t="shared" si="1"/>
        <v>1493</v>
      </c>
      <c r="E23" s="57">
        <v>0</v>
      </c>
      <c r="F23" s="58">
        <f t="shared" si="0"/>
        <v>0</v>
      </c>
      <c r="G23" s="80">
        <v>97</v>
      </c>
      <c r="H23" s="14">
        <f t="shared" si="2"/>
        <v>319</v>
      </c>
      <c r="I23" s="57">
        <v>1</v>
      </c>
      <c r="J23" s="58">
        <f t="shared" si="3"/>
        <v>3.3</v>
      </c>
      <c r="K23" s="13">
        <v>10</v>
      </c>
      <c r="L23" s="14">
        <f t="shared" si="4"/>
        <v>32.9</v>
      </c>
      <c r="M23" s="57">
        <v>8</v>
      </c>
      <c r="N23" s="58">
        <f t="shared" si="5"/>
        <v>26.3</v>
      </c>
      <c r="O23" s="13">
        <v>5</v>
      </c>
      <c r="P23" s="14">
        <f t="shared" si="6"/>
        <v>16.4</v>
      </c>
      <c r="Q23" s="57">
        <v>12</v>
      </c>
      <c r="R23" s="58">
        <f t="shared" si="7"/>
        <v>39.5</v>
      </c>
      <c r="S23" s="13">
        <v>4</v>
      </c>
      <c r="T23" s="14">
        <f t="shared" si="8"/>
        <v>13.2</v>
      </c>
      <c r="U23" s="15" t="s">
        <v>26</v>
      </c>
      <c r="W23" s="78">
        <v>30408</v>
      </c>
      <c r="X23" s="78">
        <v>15833</v>
      </c>
    </row>
    <row r="24" spans="1:24" ht="21" customHeight="1">
      <c r="A24" s="116" t="s">
        <v>13</v>
      </c>
      <c r="B24" s="116"/>
      <c r="C24" s="13">
        <v>858</v>
      </c>
      <c r="D24" s="14">
        <f t="shared" si="1"/>
        <v>1502.4</v>
      </c>
      <c r="E24" s="57">
        <v>5</v>
      </c>
      <c r="F24" s="58">
        <f t="shared" si="0"/>
        <v>8.8</v>
      </c>
      <c r="G24" s="80">
        <v>211</v>
      </c>
      <c r="H24" s="14">
        <f t="shared" si="2"/>
        <v>369.5</v>
      </c>
      <c r="I24" s="57">
        <v>5</v>
      </c>
      <c r="J24" s="58">
        <f t="shared" si="3"/>
        <v>8.8</v>
      </c>
      <c r="K24" s="13">
        <v>35</v>
      </c>
      <c r="L24" s="14">
        <f t="shared" si="4"/>
        <v>61.3</v>
      </c>
      <c r="M24" s="57">
        <v>15</v>
      </c>
      <c r="N24" s="58">
        <f t="shared" si="5"/>
        <v>26.3</v>
      </c>
      <c r="O24" s="13">
        <v>5</v>
      </c>
      <c r="P24" s="14">
        <f t="shared" si="6"/>
        <v>8.8</v>
      </c>
      <c r="Q24" s="57">
        <v>31</v>
      </c>
      <c r="R24" s="58">
        <f t="shared" si="7"/>
        <v>54.3</v>
      </c>
      <c r="S24" s="13">
        <v>15</v>
      </c>
      <c r="T24" s="14">
        <f t="shared" si="8"/>
        <v>26.3</v>
      </c>
      <c r="U24" s="15" t="s">
        <v>27</v>
      </c>
      <c r="W24" s="78">
        <v>57109</v>
      </c>
      <c r="X24" s="78">
        <v>30200</v>
      </c>
    </row>
    <row r="25" spans="1:24" ht="21" customHeight="1">
      <c r="A25" s="116" t="s">
        <v>115</v>
      </c>
      <c r="B25" s="116"/>
      <c r="C25" s="13">
        <v>666</v>
      </c>
      <c r="D25" s="14">
        <f t="shared" si="1"/>
        <v>1763.4</v>
      </c>
      <c r="E25" s="57">
        <v>0</v>
      </c>
      <c r="F25" s="58">
        <f t="shared" si="0"/>
        <v>0</v>
      </c>
      <c r="G25" s="80">
        <v>170</v>
      </c>
      <c r="H25" s="14">
        <f t="shared" si="2"/>
        <v>450.1</v>
      </c>
      <c r="I25" s="57">
        <v>3</v>
      </c>
      <c r="J25" s="58">
        <f t="shared" si="3"/>
        <v>7.9</v>
      </c>
      <c r="K25" s="13">
        <v>23</v>
      </c>
      <c r="L25" s="14">
        <f t="shared" si="4"/>
        <v>60.9</v>
      </c>
      <c r="M25" s="57">
        <v>6</v>
      </c>
      <c r="N25" s="58">
        <f t="shared" si="5"/>
        <v>15.9</v>
      </c>
      <c r="O25" s="13">
        <v>8</v>
      </c>
      <c r="P25" s="14">
        <f t="shared" si="6"/>
        <v>21.2</v>
      </c>
      <c r="Q25" s="57">
        <v>28</v>
      </c>
      <c r="R25" s="58">
        <f t="shared" si="7"/>
        <v>74.1</v>
      </c>
      <c r="S25" s="13">
        <v>7</v>
      </c>
      <c r="T25" s="14">
        <f t="shared" si="8"/>
        <v>18.5</v>
      </c>
      <c r="U25" s="15" t="s">
        <v>122</v>
      </c>
      <c r="W25" s="78">
        <v>37767</v>
      </c>
      <c r="X25" s="78">
        <v>20265</v>
      </c>
    </row>
    <row r="26" spans="1:24" ht="21" customHeight="1">
      <c r="A26" s="116" t="s">
        <v>116</v>
      </c>
      <c r="B26" s="116"/>
      <c r="C26" s="13">
        <v>423</v>
      </c>
      <c r="D26" s="14">
        <f t="shared" si="1"/>
        <v>1243.4</v>
      </c>
      <c r="E26" s="57">
        <v>0</v>
      </c>
      <c r="F26" s="58">
        <f t="shared" si="0"/>
        <v>0</v>
      </c>
      <c r="G26" s="80">
        <v>107</v>
      </c>
      <c r="H26" s="14">
        <f t="shared" si="2"/>
        <v>314.5</v>
      </c>
      <c r="I26" s="57">
        <v>2</v>
      </c>
      <c r="J26" s="58">
        <f t="shared" si="3"/>
        <v>5.9</v>
      </c>
      <c r="K26" s="13">
        <v>10</v>
      </c>
      <c r="L26" s="14">
        <f t="shared" si="4"/>
        <v>29.4</v>
      </c>
      <c r="M26" s="57">
        <v>10</v>
      </c>
      <c r="N26" s="58">
        <f t="shared" si="5"/>
        <v>29.4</v>
      </c>
      <c r="O26" s="13">
        <v>4</v>
      </c>
      <c r="P26" s="14">
        <f t="shared" si="6"/>
        <v>11.8</v>
      </c>
      <c r="Q26" s="57">
        <v>17</v>
      </c>
      <c r="R26" s="58">
        <f t="shared" si="7"/>
        <v>50</v>
      </c>
      <c r="S26" s="13">
        <v>10</v>
      </c>
      <c r="T26" s="14">
        <f t="shared" si="8"/>
        <v>29.4</v>
      </c>
      <c r="U26" s="15" t="s">
        <v>123</v>
      </c>
      <c r="W26" s="78">
        <v>34020</v>
      </c>
      <c r="X26" s="78">
        <v>18023</v>
      </c>
    </row>
    <row r="27" spans="1:24" ht="21" customHeight="1">
      <c r="A27" s="118" t="s">
        <v>117</v>
      </c>
      <c r="B27" s="118"/>
      <c r="C27" s="43">
        <v>522</v>
      </c>
      <c r="D27" s="42">
        <f t="shared" si="1"/>
        <v>1737.1</v>
      </c>
      <c r="E27" s="59">
        <v>3</v>
      </c>
      <c r="F27" s="60">
        <f t="shared" si="0"/>
        <v>10</v>
      </c>
      <c r="G27" s="82">
        <v>126</v>
      </c>
      <c r="H27" s="42">
        <f t="shared" si="2"/>
        <v>419.3</v>
      </c>
      <c r="I27" s="59">
        <v>4</v>
      </c>
      <c r="J27" s="60">
        <f t="shared" si="3"/>
        <v>13.3</v>
      </c>
      <c r="K27" s="43">
        <v>9</v>
      </c>
      <c r="L27" s="42">
        <f t="shared" si="4"/>
        <v>30</v>
      </c>
      <c r="M27" s="59">
        <v>6</v>
      </c>
      <c r="N27" s="60">
        <f t="shared" si="5"/>
        <v>20</v>
      </c>
      <c r="O27" s="43">
        <v>2</v>
      </c>
      <c r="P27" s="42">
        <f t="shared" si="6"/>
        <v>6.7</v>
      </c>
      <c r="Q27" s="59">
        <v>9</v>
      </c>
      <c r="R27" s="60">
        <f t="shared" si="7"/>
        <v>30</v>
      </c>
      <c r="S27" s="43">
        <v>9</v>
      </c>
      <c r="T27" s="42">
        <f t="shared" si="8"/>
        <v>30</v>
      </c>
      <c r="U27" s="44" t="s">
        <v>38</v>
      </c>
      <c r="W27" s="78">
        <v>30050</v>
      </c>
      <c r="X27" s="78">
        <v>15636</v>
      </c>
    </row>
    <row r="28" spans="1:24" ht="21" customHeight="1">
      <c r="A28" s="104"/>
      <c r="B28" s="104"/>
      <c r="C28" s="13"/>
      <c r="D28" s="14"/>
      <c r="E28" s="57"/>
      <c r="F28" s="58"/>
      <c r="G28" s="13"/>
      <c r="H28" s="14"/>
      <c r="I28" s="57"/>
      <c r="J28" s="58"/>
      <c r="K28" s="13"/>
      <c r="L28" s="14"/>
      <c r="M28" s="57"/>
      <c r="N28" s="58"/>
      <c r="O28" s="13"/>
      <c r="P28" s="14"/>
      <c r="Q28" s="57"/>
      <c r="R28" s="58"/>
      <c r="S28" s="13"/>
      <c r="T28" s="14"/>
      <c r="U28" s="15"/>
      <c r="W28" s="78"/>
      <c r="X28" s="78"/>
    </row>
    <row r="29" spans="1:24" ht="21" customHeight="1">
      <c r="A29" s="117" t="s">
        <v>14</v>
      </c>
      <c r="B29" s="117"/>
      <c r="C29" s="8">
        <f>SUM(C30:C30)</f>
        <v>31</v>
      </c>
      <c r="D29" s="9">
        <f>ROUND(C29/$W29*100000,1)</f>
        <v>1517.4</v>
      </c>
      <c r="E29" s="54">
        <f>SUM(E30:E30)</f>
        <v>0</v>
      </c>
      <c r="F29" s="53">
        <f t="shared" si="0"/>
        <v>0</v>
      </c>
      <c r="G29" s="8">
        <f>SUM(G30:G30)</f>
        <v>10</v>
      </c>
      <c r="H29" s="9">
        <f t="shared" si="2"/>
        <v>489.5</v>
      </c>
      <c r="I29" s="54">
        <f>SUM(I30:I30)</f>
        <v>0</v>
      </c>
      <c r="J29" s="53">
        <f t="shared" si="3"/>
        <v>0</v>
      </c>
      <c r="K29" s="8">
        <f>SUM(K30:K30)</f>
        <v>0</v>
      </c>
      <c r="L29" s="9">
        <f t="shared" si="4"/>
        <v>0</v>
      </c>
      <c r="M29" s="54">
        <f>SUM(M30:M30)</f>
        <v>1</v>
      </c>
      <c r="N29" s="53">
        <f t="shared" si="5"/>
        <v>48.9</v>
      </c>
      <c r="O29" s="8">
        <f>SUM(O30:O30)</f>
        <v>0</v>
      </c>
      <c r="P29" s="9">
        <f t="shared" si="6"/>
        <v>0</v>
      </c>
      <c r="Q29" s="54">
        <f>SUM(Q30:Q30)</f>
        <v>2</v>
      </c>
      <c r="R29" s="53">
        <f t="shared" si="7"/>
        <v>97.9</v>
      </c>
      <c r="S29" s="8">
        <f>SUM(S30:S30)</f>
        <v>2</v>
      </c>
      <c r="T29" s="9">
        <f t="shared" si="8"/>
        <v>97.9</v>
      </c>
      <c r="U29" s="16" t="s">
        <v>28</v>
      </c>
      <c r="W29" s="78">
        <f>+W30</f>
        <v>2043</v>
      </c>
      <c r="X29" s="78">
        <f>+X30</f>
        <v>1098</v>
      </c>
    </row>
    <row r="30" spans="1:24" ht="21" customHeight="1">
      <c r="A30" s="45"/>
      <c r="B30" s="41" t="s">
        <v>36</v>
      </c>
      <c r="C30" s="43">
        <v>31</v>
      </c>
      <c r="D30" s="42">
        <f t="shared" si="1"/>
        <v>1517.4</v>
      </c>
      <c r="E30" s="59">
        <v>0</v>
      </c>
      <c r="F30" s="60">
        <f t="shared" si="0"/>
        <v>0</v>
      </c>
      <c r="G30" s="43">
        <v>10</v>
      </c>
      <c r="H30" s="42">
        <f t="shared" si="2"/>
        <v>489.5</v>
      </c>
      <c r="I30" s="59">
        <v>0</v>
      </c>
      <c r="J30" s="60">
        <f t="shared" si="3"/>
        <v>0</v>
      </c>
      <c r="K30" s="43">
        <v>0</v>
      </c>
      <c r="L30" s="42">
        <f t="shared" si="4"/>
        <v>0</v>
      </c>
      <c r="M30" s="59">
        <v>1</v>
      </c>
      <c r="N30" s="60">
        <f t="shared" si="5"/>
        <v>48.9</v>
      </c>
      <c r="O30" s="43">
        <v>0</v>
      </c>
      <c r="P30" s="42">
        <f t="shared" si="6"/>
        <v>0</v>
      </c>
      <c r="Q30" s="59">
        <v>2</v>
      </c>
      <c r="R30" s="60">
        <f t="shared" si="7"/>
        <v>97.9</v>
      </c>
      <c r="S30" s="43">
        <v>2</v>
      </c>
      <c r="T30" s="42">
        <f t="shared" si="8"/>
        <v>97.9</v>
      </c>
      <c r="U30" s="46" t="s">
        <v>39</v>
      </c>
      <c r="W30" s="78">
        <v>2043</v>
      </c>
      <c r="X30" s="78">
        <v>1098</v>
      </c>
    </row>
    <row r="31" spans="1:24" ht="21" customHeight="1">
      <c r="A31" s="117" t="s">
        <v>15</v>
      </c>
      <c r="B31" s="117"/>
      <c r="C31" s="8">
        <f>SUM(C32:C32)</f>
        <v>310</v>
      </c>
      <c r="D31" s="9">
        <f t="shared" si="1"/>
        <v>1111.6</v>
      </c>
      <c r="E31" s="54">
        <f>SUM(E32:E32)</f>
        <v>1</v>
      </c>
      <c r="F31" s="53">
        <f t="shared" si="0"/>
        <v>3.6</v>
      </c>
      <c r="G31" s="8">
        <f>SUM(G32:G32)</f>
        <v>77</v>
      </c>
      <c r="H31" s="9">
        <f t="shared" si="2"/>
        <v>276.1</v>
      </c>
      <c r="I31" s="54">
        <f>SUM(I32:I32)</f>
        <v>1</v>
      </c>
      <c r="J31" s="53">
        <f t="shared" si="3"/>
        <v>3.6</v>
      </c>
      <c r="K31" s="8">
        <f>SUM(K32:K32)</f>
        <v>9</v>
      </c>
      <c r="L31" s="9">
        <f t="shared" si="4"/>
        <v>32.3</v>
      </c>
      <c r="M31" s="54">
        <f>SUM(M32:M32)</f>
        <v>13</v>
      </c>
      <c r="N31" s="53">
        <f t="shared" si="5"/>
        <v>46.6</v>
      </c>
      <c r="O31" s="8">
        <f>SUM(O32:O32)</f>
        <v>9</v>
      </c>
      <c r="P31" s="9">
        <f t="shared" si="6"/>
        <v>32.3</v>
      </c>
      <c r="Q31" s="54">
        <f>SUM(Q32:Q32)</f>
        <v>5</v>
      </c>
      <c r="R31" s="53">
        <f t="shared" si="7"/>
        <v>17.9</v>
      </c>
      <c r="S31" s="8">
        <f>SUM(S32:S32)</f>
        <v>2</v>
      </c>
      <c r="T31" s="9">
        <f t="shared" si="8"/>
        <v>7.2</v>
      </c>
      <c r="U31" s="16" t="s">
        <v>29</v>
      </c>
      <c r="W31" s="78">
        <f>+W32</f>
        <v>27888</v>
      </c>
      <c r="X31" s="78">
        <f>+X32</f>
        <v>14590</v>
      </c>
    </row>
    <row r="32" spans="1:24" ht="21" customHeight="1">
      <c r="A32" s="45"/>
      <c r="B32" s="41" t="s">
        <v>37</v>
      </c>
      <c r="C32" s="43">
        <v>310</v>
      </c>
      <c r="D32" s="42">
        <f t="shared" si="1"/>
        <v>1111.6</v>
      </c>
      <c r="E32" s="59">
        <v>1</v>
      </c>
      <c r="F32" s="60">
        <f t="shared" si="0"/>
        <v>3.6</v>
      </c>
      <c r="G32" s="43">
        <v>77</v>
      </c>
      <c r="H32" s="42">
        <f t="shared" si="2"/>
        <v>276.1</v>
      </c>
      <c r="I32" s="59">
        <v>1</v>
      </c>
      <c r="J32" s="60">
        <f t="shared" si="3"/>
        <v>3.6</v>
      </c>
      <c r="K32" s="43">
        <v>9</v>
      </c>
      <c r="L32" s="42">
        <f t="shared" si="4"/>
        <v>32.3</v>
      </c>
      <c r="M32" s="59">
        <v>13</v>
      </c>
      <c r="N32" s="60">
        <f t="shared" si="5"/>
        <v>46.6</v>
      </c>
      <c r="O32" s="43">
        <v>9</v>
      </c>
      <c r="P32" s="42">
        <f t="shared" si="6"/>
        <v>32.3</v>
      </c>
      <c r="Q32" s="59">
        <v>5</v>
      </c>
      <c r="R32" s="60">
        <f t="shared" si="7"/>
        <v>17.9</v>
      </c>
      <c r="S32" s="43">
        <v>2</v>
      </c>
      <c r="T32" s="42">
        <f t="shared" si="8"/>
        <v>7.2</v>
      </c>
      <c r="U32" s="46" t="s">
        <v>21</v>
      </c>
      <c r="W32" s="78">
        <v>27888</v>
      </c>
      <c r="X32" s="78">
        <v>14590</v>
      </c>
    </row>
    <row r="33" spans="1:24" ht="21" customHeight="1">
      <c r="A33" s="117" t="s">
        <v>118</v>
      </c>
      <c r="B33" s="117"/>
      <c r="C33" s="8">
        <f>SUM(C34:C35)</f>
        <v>428</v>
      </c>
      <c r="D33" s="9">
        <f t="shared" si="1"/>
        <v>1637.6</v>
      </c>
      <c r="E33" s="54">
        <f>SUM(E34:E35)</f>
        <v>0</v>
      </c>
      <c r="F33" s="53">
        <f t="shared" si="0"/>
        <v>0</v>
      </c>
      <c r="G33" s="8">
        <f>SUM(G34:G35)</f>
        <v>99</v>
      </c>
      <c r="H33" s="9">
        <f t="shared" si="2"/>
        <v>378.8</v>
      </c>
      <c r="I33" s="54">
        <f>SUM(I34:I35)</f>
        <v>3</v>
      </c>
      <c r="J33" s="53">
        <f t="shared" si="3"/>
        <v>11.5</v>
      </c>
      <c r="K33" s="8">
        <f>SUM(K34:K35)</f>
        <v>14</v>
      </c>
      <c r="L33" s="9">
        <f t="shared" si="4"/>
        <v>53.6</v>
      </c>
      <c r="M33" s="54">
        <f>SUM(M34:M35)</f>
        <v>5</v>
      </c>
      <c r="N33" s="53">
        <f t="shared" si="5"/>
        <v>19.1</v>
      </c>
      <c r="O33" s="8">
        <f>SUM(O34:O35)</f>
        <v>3</v>
      </c>
      <c r="P33" s="9">
        <f t="shared" si="6"/>
        <v>11.5</v>
      </c>
      <c r="Q33" s="54">
        <f>SUM(Q34:Q35)</f>
        <v>10</v>
      </c>
      <c r="R33" s="53">
        <f t="shared" si="7"/>
        <v>38.3</v>
      </c>
      <c r="S33" s="8">
        <f>SUM(S34:S35)</f>
        <v>8</v>
      </c>
      <c r="T33" s="9">
        <f t="shared" si="8"/>
        <v>30.6</v>
      </c>
      <c r="U33" s="16" t="s">
        <v>124</v>
      </c>
      <c r="W33" s="78">
        <f>+W34+W35</f>
        <v>26136</v>
      </c>
      <c r="X33" s="78">
        <f>+X34+X35</f>
        <v>13721</v>
      </c>
    </row>
    <row r="34" spans="1:24" ht="21" customHeight="1">
      <c r="A34" s="17"/>
      <c r="B34" s="12" t="s">
        <v>119</v>
      </c>
      <c r="C34" s="13">
        <v>247</v>
      </c>
      <c r="D34" s="14">
        <f t="shared" si="1"/>
        <v>2498</v>
      </c>
      <c r="E34" s="57">
        <v>0</v>
      </c>
      <c r="F34" s="58">
        <f t="shared" si="0"/>
        <v>0</v>
      </c>
      <c r="G34" s="13">
        <v>59</v>
      </c>
      <c r="H34" s="14">
        <f t="shared" si="2"/>
        <v>596.7</v>
      </c>
      <c r="I34" s="57">
        <v>1</v>
      </c>
      <c r="J34" s="58">
        <f t="shared" si="3"/>
        <v>10.1</v>
      </c>
      <c r="K34" s="13">
        <v>8</v>
      </c>
      <c r="L34" s="14">
        <f t="shared" si="4"/>
        <v>80.9</v>
      </c>
      <c r="M34" s="57">
        <v>3</v>
      </c>
      <c r="N34" s="58">
        <f t="shared" si="5"/>
        <v>30.3</v>
      </c>
      <c r="O34" s="13">
        <v>2</v>
      </c>
      <c r="P34" s="14">
        <f t="shared" si="6"/>
        <v>20.2</v>
      </c>
      <c r="Q34" s="57">
        <v>7</v>
      </c>
      <c r="R34" s="58">
        <f t="shared" si="7"/>
        <v>70.8</v>
      </c>
      <c r="S34" s="13">
        <v>5</v>
      </c>
      <c r="T34" s="14">
        <f t="shared" si="8"/>
        <v>50.6</v>
      </c>
      <c r="U34" s="6" t="s">
        <v>125</v>
      </c>
      <c r="W34" s="78">
        <v>9888</v>
      </c>
      <c r="X34" s="78">
        <v>5249</v>
      </c>
    </row>
    <row r="35" spans="1:24" ht="21" customHeight="1">
      <c r="A35" s="18"/>
      <c r="B35" s="19" t="s">
        <v>120</v>
      </c>
      <c r="C35" s="20">
        <v>181</v>
      </c>
      <c r="D35" s="21">
        <f t="shared" si="1"/>
        <v>1114</v>
      </c>
      <c r="E35" s="61">
        <v>0</v>
      </c>
      <c r="F35" s="62">
        <f t="shared" si="0"/>
        <v>0</v>
      </c>
      <c r="G35" s="20">
        <v>40</v>
      </c>
      <c r="H35" s="21">
        <f t="shared" si="2"/>
        <v>246.2</v>
      </c>
      <c r="I35" s="61">
        <v>2</v>
      </c>
      <c r="J35" s="62">
        <f t="shared" si="3"/>
        <v>12.3</v>
      </c>
      <c r="K35" s="20">
        <v>6</v>
      </c>
      <c r="L35" s="21">
        <f t="shared" si="4"/>
        <v>36.9</v>
      </c>
      <c r="M35" s="61">
        <v>2</v>
      </c>
      <c r="N35" s="62">
        <f t="shared" si="5"/>
        <v>12.3</v>
      </c>
      <c r="O35" s="20">
        <v>1</v>
      </c>
      <c r="P35" s="21">
        <f t="shared" si="6"/>
        <v>6.2</v>
      </c>
      <c r="Q35" s="61">
        <v>3</v>
      </c>
      <c r="R35" s="62">
        <f t="shared" si="7"/>
        <v>18.5</v>
      </c>
      <c r="S35" s="20">
        <v>3</v>
      </c>
      <c r="T35" s="21">
        <f t="shared" si="8"/>
        <v>18.5</v>
      </c>
      <c r="U35" s="22" t="s">
        <v>126</v>
      </c>
      <c r="W35" s="78">
        <v>16248</v>
      </c>
      <c r="X35" s="78">
        <v>8472</v>
      </c>
    </row>
    <row r="36" ht="13.5">
      <c r="Q36" s="79"/>
    </row>
    <row r="56" ht="13.5">
      <c r="C56" s="2" t="s">
        <v>131</v>
      </c>
    </row>
  </sheetData>
  <sheetProtection/>
  <mergeCells count="51">
    <mergeCell ref="A2:C2"/>
    <mergeCell ref="A21:B21"/>
    <mergeCell ref="A22:B22"/>
    <mergeCell ref="A23:B23"/>
    <mergeCell ref="A24:B24"/>
    <mergeCell ref="A17:B17"/>
    <mergeCell ref="A18:B18"/>
    <mergeCell ref="A9:B9"/>
    <mergeCell ref="A10:B10"/>
    <mergeCell ref="A11:B11"/>
    <mergeCell ref="A33:B33"/>
    <mergeCell ref="A28:B28"/>
    <mergeCell ref="A29:B29"/>
    <mergeCell ref="A31:B31"/>
    <mergeCell ref="A25:B25"/>
    <mergeCell ref="A26:B26"/>
    <mergeCell ref="A27:B27"/>
    <mergeCell ref="A12:B12"/>
    <mergeCell ref="A19:B19"/>
    <mergeCell ref="A20:B20"/>
    <mergeCell ref="A13:B13"/>
    <mergeCell ref="A14:B14"/>
    <mergeCell ref="A15:B15"/>
    <mergeCell ref="A16:B16"/>
    <mergeCell ref="C1:U1"/>
    <mergeCell ref="A4:B7"/>
    <mergeCell ref="A8:B8"/>
    <mergeCell ref="U4:U7"/>
    <mergeCell ref="O4:P4"/>
    <mergeCell ref="O5:P5"/>
    <mergeCell ref="O6:P6"/>
    <mergeCell ref="S6:T6"/>
    <mergeCell ref="Q4:R4"/>
    <mergeCell ref="Q5:R5"/>
    <mergeCell ref="Q6:R6"/>
    <mergeCell ref="S4:T4"/>
    <mergeCell ref="S5:T5"/>
    <mergeCell ref="I4:J4"/>
    <mergeCell ref="K4:L4"/>
    <mergeCell ref="M4:N4"/>
    <mergeCell ref="K5:L5"/>
    <mergeCell ref="K6:L6"/>
    <mergeCell ref="M5:N5"/>
    <mergeCell ref="M6:N6"/>
    <mergeCell ref="I5:J5"/>
    <mergeCell ref="I6:J6"/>
    <mergeCell ref="E6:F6"/>
    <mergeCell ref="C4:D6"/>
    <mergeCell ref="E4:F5"/>
    <mergeCell ref="G4:H5"/>
    <mergeCell ref="G6:H6"/>
  </mergeCells>
  <printOptions horizontalCentered="1" verticalCentered="1"/>
  <pageMargins left="0.6692913385826772" right="0.31496062992125984" top="0.5118110236220472" bottom="0.4724409448818898" header="0" footer="0"/>
  <pageSetup blackAndWhite="1" fitToHeight="1" fitToWidth="1" horizontalDpi="600" verticalDpi="600" orientation="landscape" paperSize="9" scale="60" r:id="rId1"/>
  <ignoredErrors>
    <ignoredError sqref="O31 H33:H35 M33 J33:J35 P31:P32 R33:R35 L33:L35 K29 N33:N35 F8:F12 P33:P35 M29 D13:L13 N31:N32 D30 P29 S29 F30 L31:L32 R31:R32 N29 L29 J31:J32 J29 H31:H32 H29 F31:F32 F29 S31 F33:F35 Q29 R29 D31:D32 G33 I31 I33 K31 K33 M31 I29 D33:D35 H30 J30 L30 N30 P30 R30 O33 O29 E9 E11 D11 D9" formula="1"/>
    <ignoredError sqref="E6:P6 Q6:T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view="pageBreakPreview" zoomScale="70" zoomScaleNormal="60" zoomScaleSheetLayoutView="70" zoomScalePageLayoutView="0" workbookViewId="0" topLeftCell="A1">
      <selection activeCell="A3" sqref="A3"/>
    </sheetView>
  </sheetViews>
  <sheetFormatPr defaultColWidth="9.00390625" defaultRowHeight="13.5"/>
  <cols>
    <col min="1" max="1" width="2.75390625" style="2" customWidth="1"/>
    <col min="2" max="2" width="11.875" style="2" customWidth="1"/>
    <col min="3" max="20" width="11.50390625" style="2" customWidth="1"/>
    <col min="21" max="21" width="7.00390625" style="2" customWidth="1"/>
    <col min="22" max="22" width="9.00390625" style="2" customWidth="1"/>
    <col min="23" max="24" width="10.875" style="2" bestFit="1" customWidth="1"/>
    <col min="25" max="16384" width="9.00390625" style="2" customWidth="1"/>
  </cols>
  <sheetData>
    <row r="1" spans="1:21" ht="18.75">
      <c r="A1" s="23" t="s">
        <v>0</v>
      </c>
      <c r="B1" s="5"/>
      <c r="C1" s="100" t="s">
        <v>111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</row>
    <row r="2" spans="1:2" ht="14.25">
      <c r="A2" s="23" t="s">
        <v>128</v>
      </c>
      <c r="B2" s="5"/>
    </row>
    <row r="3" spans="2:21" ht="14.25" thickBot="1">
      <c r="B3" s="3"/>
      <c r="T3" s="4"/>
      <c r="U3" s="4" t="s">
        <v>133</v>
      </c>
    </row>
    <row r="4" spans="1:21" ht="19.5" customHeight="1">
      <c r="A4" s="101" t="s">
        <v>68</v>
      </c>
      <c r="B4" s="102"/>
      <c r="C4" s="93" t="s">
        <v>31</v>
      </c>
      <c r="D4" s="94"/>
      <c r="E4" s="93" t="s">
        <v>31</v>
      </c>
      <c r="F4" s="94"/>
      <c r="G4" s="93" t="s">
        <v>31</v>
      </c>
      <c r="H4" s="94"/>
      <c r="I4" s="93" t="s">
        <v>31</v>
      </c>
      <c r="J4" s="94"/>
      <c r="K4" s="97" t="s">
        <v>31</v>
      </c>
      <c r="L4" s="94"/>
      <c r="M4" s="121" t="s">
        <v>46</v>
      </c>
      <c r="N4" s="122"/>
      <c r="O4" s="121" t="s">
        <v>47</v>
      </c>
      <c r="P4" s="122"/>
      <c r="Q4" s="121" t="s">
        <v>48</v>
      </c>
      <c r="R4" s="88"/>
      <c r="S4" s="93" t="s">
        <v>31</v>
      </c>
      <c r="T4" s="94"/>
      <c r="U4" s="108" t="s">
        <v>35</v>
      </c>
    </row>
    <row r="5" spans="1:23" ht="19.5" customHeight="1">
      <c r="A5" s="103"/>
      <c r="B5" s="104"/>
      <c r="C5" s="120" t="s">
        <v>42</v>
      </c>
      <c r="D5" s="116"/>
      <c r="E5" s="83" t="s">
        <v>110</v>
      </c>
      <c r="F5" s="84"/>
      <c r="G5" s="83" t="s">
        <v>43</v>
      </c>
      <c r="H5" s="84"/>
      <c r="I5" s="83" t="s">
        <v>44</v>
      </c>
      <c r="J5" s="84"/>
      <c r="K5" s="89" t="s">
        <v>45</v>
      </c>
      <c r="L5" s="84"/>
      <c r="M5" s="83"/>
      <c r="N5" s="123"/>
      <c r="O5" s="83"/>
      <c r="P5" s="123"/>
      <c r="Q5" s="89" t="s">
        <v>50</v>
      </c>
      <c r="R5" s="84"/>
      <c r="S5" s="89" t="s">
        <v>49</v>
      </c>
      <c r="T5" s="84"/>
      <c r="U5" s="109"/>
      <c r="W5" s="2" t="str">
        <f>+'4-1'!W5</f>
        <v>j2501参照 日本人人口</v>
      </c>
    </row>
    <row r="6" spans="1:24" ht="19.5" customHeight="1">
      <c r="A6" s="103"/>
      <c r="B6" s="104"/>
      <c r="C6" s="85" t="s">
        <v>80</v>
      </c>
      <c r="D6" s="86"/>
      <c r="E6" s="85" t="s">
        <v>81</v>
      </c>
      <c r="F6" s="86"/>
      <c r="G6" s="85" t="s">
        <v>82</v>
      </c>
      <c r="H6" s="86"/>
      <c r="I6" s="85" t="s">
        <v>83</v>
      </c>
      <c r="J6" s="86"/>
      <c r="K6" s="85" t="s">
        <v>84</v>
      </c>
      <c r="L6" s="86"/>
      <c r="M6" s="85" t="s">
        <v>85</v>
      </c>
      <c r="N6" s="86"/>
      <c r="O6" s="85" t="s">
        <v>86</v>
      </c>
      <c r="P6" s="86"/>
      <c r="Q6" s="85" t="s">
        <v>87</v>
      </c>
      <c r="R6" s="86"/>
      <c r="S6" s="85" t="s">
        <v>88</v>
      </c>
      <c r="T6" s="86"/>
      <c r="U6" s="109"/>
      <c r="W6" s="2" t="s">
        <v>60</v>
      </c>
      <c r="X6" s="2" t="s">
        <v>59</v>
      </c>
    </row>
    <row r="7" spans="1:21" ht="19.5" customHeight="1">
      <c r="A7" s="105"/>
      <c r="B7" s="106"/>
      <c r="C7" s="7" t="s">
        <v>40</v>
      </c>
      <c r="D7" s="7" t="s">
        <v>41</v>
      </c>
      <c r="E7" s="7" t="s">
        <v>40</v>
      </c>
      <c r="F7" s="7" t="s">
        <v>41</v>
      </c>
      <c r="G7" s="7" t="s">
        <v>40</v>
      </c>
      <c r="H7" s="7" t="s">
        <v>41</v>
      </c>
      <c r="I7" s="7" t="s">
        <v>40</v>
      </c>
      <c r="J7" s="7" t="s">
        <v>41</v>
      </c>
      <c r="K7" s="7" t="s">
        <v>40</v>
      </c>
      <c r="L7" s="7" t="s">
        <v>41</v>
      </c>
      <c r="M7" s="7" t="s">
        <v>40</v>
      </c>
      <c r="N7" s="7" t="s">
        <v>41</v>
      </c>
      <c r="O7" s="7" t="s">
        <v>40</v>
      </c>
      <c r="P7" s="7" t="s">
        <v>41</v>
      </c>
      <c r="Q7" s="7" t="s">
        <v>40</v>
      </c>
      <c r="R7" s="7" t="s">
        <v>41</v>
      </c>
      <c r="S7" s="7" t="s">
        <v>40</v>
      </c>
      <c r="T7" s="7" t="s">
        <v>41</v>
      </c>
      <c r="U7" s="110"/>
    </row>
    <row r="8" spans="1:24" ht="21" customHeight="1">
      <c r="A8" s="115" t="s">
        <v>1</v>
      </c>
      <c r="B8" s="115"/>
      <c r="C8" s="38">
        <f>SUM(C10:C12)</f>
        <v>302</v>
      </c>
      <c r="D8" s="39">
        <f>ROUND(C8/$W8*100000,1)</f>
        <v>25.8</v>
      </c>
      <c r="E8" s="50">
        <f>SUM(E10:E12)</f>
        <v>714</v>
      </c>
      <c r="F8" s="51">
        <f>ROUND(E8/$W8*100000,1)</f>
        <v>61</v>
      </c>
      <c r="G8" s="38">
        <f>SUM(G10:G12)</f>
        <v>122</v>
      </c>
      <c r="H8" s="39">
        <f>ROUND(G8/$W8*100000,1)</f>
        <v>10.4</v>
      </c>
      <c r="I8" s="50">
        <f>SUM(I10:I12)</f>
        <v>60</v>
      </c>
      <c r="J8" s="51">
        <f>ROUND(I8/$X8*100000,1)</f>
        <v>9.7</v>
      </c>
      <c r="K8" s="38">
        <f>SUM(K10:K12)</f>
        <v>130</v>
      </c>
      <c r="L8" s="39">
        <f>ROUND(K8/$W8*100000,1)</f>
        <v>11.1</v>
      </c>
      <c r="M8" s="50">
        <f>SUM(M10:M12)</f>
        <v>130</v>
      </c>
      <c r="N8" s="51">
        <f>ROUND(M8/$W8*100000,1)</f>
        <v>11.1</v>
      </c>
      <c r="O8" s="38">
        <f>SUM(O10:O12)</f>
        <v>97</v>
      </c>
      <c r="P8" s="39">
        <f>ROUND(O8/$W8*100000,1)</f>
        <v>8.3</v>
      </c>
      <c r="Q8" s="50">
        <f>SUM(Q10:Q12)</f>
        <v>2036</v>
      </c>
      <c r="R8" s="51">
        <f>ROUND(Q8/$W8*100000,1)</f>
        <v>174</v>
      </c>
      <c r="S8" s="38">
        <f>SUM(S10:S12)</f>
        <v>555</v>
      </c>
      <c r="T8" s="39">
        <f>ROUND(S8/$W8*100000,1)</f>
        <v>47.4</v>
      </c>
      <c r="U8" s="40" t="s">
        <v>16</v>
      </c>
      <c r="W8" s="36">
        <f>+'4-1'!W8</f>
        <v>1170000</v>
      </c>
      <c r="X8" s="36">
        <f>+'4-1'!X8</f>
        <v>617000</v>
      </c>
    </row>
    <row r="9" spans="1:24" ht="12" customHeight="1">
      <c r="A9" s="117"/>
      <c r="B9" s="117"/>
      <c r="C9" s="11"/>
      <c r="D9" s="9"/>
      <c r="E9" s="52"/>
      <c r="F9" s="53"/>
      <c r="G9" s="11"/>
      <c r="H9" s="9"/>
      <c r="I9" s="52"/>
      <c r="J9" s="53"/>
      <c r="K9" s="11"/>
      <c r="L9" s="9"/>
      <c r="M9" s="52"/>
      <c r="N9" s="53"/>
      <c r="O9" s="11"/>
      <c r="P9" s="9"/>
      <c r="Q9" s="52"/>
      <c r="R9" s="53"/>
      <c r="S9" s="11"/>
      <c r="T9" s="9"/>
      <c r="U9" s="10"/>
      <c r="W9" s="36"/>
      <c r="X9" s="36"/>
    </row>
    <row r="10" spans="1:24" ht="21" customHeight="1">
      <c r="A10" s="117" t="s">
        <v>2</v>
      </c>
      <c r="B10" s="117"/>
      <c r="C10" s="8">
        <f>SUM(C14:C27)</f>
        <v>290</v>
      </c>
      <c r="D10" s="9">
        <f>ROUND(C10/$W10*100000,1)</f>
        <v>26</v>
      </c>
      <c r="E10" s="54">
        <f>SUM(E14:E27)</f>
        <v>679</v>
      </c>
      <c r="F10" s="53">
        <f>ROUND(E10/$W10*100000,1)</f>
        <v>61</v>
      </c>
      <c r="G10" s="8">
        <f>SUM(G14:G27)</f>
        <v>110</v>
      </c>
      <c r="H10" s="9">
        <f>ROUND(G10/$W10*100000,1)</f>
        <v>9.9</v>
      </c>
      <c r="I10" s="54">
        <f>SUM(I14:I27)</f>
        <v>59</v>
      </c>
      <c r="J10" s="53">
        <f>ROUND(I10/$X10*100000,1)</f>
        <v>10.1</v>
      </c>
      <c r="K10" s="8">
        <f>SUM(K14:K27)</f>
        <v>127</v>
      </c>
      <c r="L10" s="9">
        <f>ROUND(K10/$W10*100000,1)</f>
        <v>11.4</v>
      </c>
      <c r="M10" s="54">
        <f>SUM(M14:M27)</f>
        <v>126</v>
      </c>
      <c r="N10" s="53">
        <f>ROUND(M10/$W10*100000,1)</f>
        <v>11.3</v>
      </c>
      <c r="O10" s="8">
        <f>SUM(O14:O27)</f>
        <v>93</v>
      </c>
      <c r="P10" s="9">
        <f>ROUND(O10/$W10*100000,1)</f>
        <v>8.3</v>
      </c>
      <c r="Q10" s="54">
        <f>SUM(Q14:Q27)</f>
        <v>1922</v>
      </c>
      <c r="R10" s="53">
        <f>ROUND(Q10/$W10*100000,1)</f>
        <v>172.6</v>
      </c>
      <c r="S10" s="8">
        <f>SUM(S14:S27)</f>
        <v>522</v>
      </c>
      <c r="T10" s="9">
        <f>ROUND(S10/$W10*100000,1)</f>
        <v>46.9</v>
      </c>
      <c r="U10" s="10" t="s">
        <v>17</v>
      </c>
      <c r="W10" s="36">
        <f>+'4-1'!W10</f>
        <v>1113778</v>
      </c>
      <c r="X10" s="36">
        <f>+'4-1'!X10</f>
        <v>586641</v>
      </c>
    </row>
    <row r="11" spans="1:24" ht="12" customHeight="1">
      <c r="A11" s="117"/>
      <c r="B11" s="117"/>
      <c r="C11" s="11"/>
      <c r="D11" s="9"/>
      <c r="E11" s="52"/>
      <c r="F11" s="53"/>
      <c r="G11" s="11"/>
      <c r="H11" s="9"/>
      <c r="I11" s="52"/>
      <c r="J11" s="53"/>
      <c r="K11" s="11"/>
      <c r="L11" s="9"/>
      <c r="M11" s="52"/>
      <c r="N11" s="53"/>
      <c r="O11" s="11"/>
      <c r="P11" s="9"/>
      <c r="Q11" s="52"/>
      <c r="R11" s="53"/>
      <c r="S11" s="11"/>
      <c r="T11" s="9"/>
      <c r="U11" s="10"/>
      <c r="W11" s="36"/>
      <c r="X11" s="36"/>
    </row>
    <row r="12" spans="1:24" ht="21" customHeight="1">
      <c r="A12" s="115" t="s">
        <v>106</v>
      </c>
      <c r="B12" s="115"/>
      <c r="C12" s="38">
        <f>SUM(C29,C31,C33,)</f>
        <v>12</v>
      </c>
      <c r="D12" s="39">
        <f>ROUND(C12/$W12*100000,1)</f>
        <v>21.4</v>
      </c>
      <c r="E12" s="55">
        <f>SUM(E29,E31,E33)</f>
        <v>35</v>
      </c>
      <c r="F12" s="56">
        <f>ROUND(E12/$W12*100000,1)</f>
        <v>62.4</v>
      </c>
      <c r="G12" s="38">
        <f>SUM(G29,G31,G33,)</f>
        <v>12</v>
      </c>
      <c r="H12" s="39">
        <f>ROUND(G12/$W12*100000,1)</f>
        <v>21.4</v>
      </c>
      <c r="I12" s="55">
        <f>SUM(I29,I31,I33,)</f>
        <v>1</v>
      </c>
      <c r="J12" s="56">
        <f>ROUND(I12/$X12*100000,1)</f>
        <v>3.4</v>
      </c>
      <c r="K12" s="38">
        <f>SUM(K29,K31,K33,)</f>
        <v>3</v>
      </c>
      <c r="L12" s="39">
        <f>ROUND(K12/$W12*100000,1)</f>
        <v>5.4</v>
      </c>
      <c r="M12" s="55">
        <f>SUM(M29,M31,M33,)</f>
        <v>4</v>
      </c>
      <c r="N12" s="56">
        <f>ROUND(M12/$W12*100000,1)</f>
        <v>7.1</v>
      </c>
      <c r="O12" s="38">
        <f>SUM(O29,O31,O33,)</f>
        <v>4</v>
      </c>
      <c r="P12" s="39">
        <f>ROUND(O12/$W12*100000,1)</f>
        <v>7.1</v>
      </c>
      <c r="Q12" s="55">
        <f>SUM(Q29,Q31,Q33,)</f>
        <v>114</v>
      </c>
      <c r="R12" s="56">
        <f>ROUND(Q12/$W12*100000,1)</f>
        <v>203.3</v>
      </c>
      <c r="S12" s="38">
        <f>SUM(S29,S31,S33,)</f>
        <v>33</v>
      </c>
      <c r="T12" s="39">
        <f>ROUND(S12/$W12*100000,1)</f>
        <v>58.9</v>
      </c>
      <c r="U12" s="40" t="s">
        <v>113</v>
      </c>
      <c r="W12" s="36">
        <f>+'4-1'!W12</f>
        <v>56067</v>
      </c>
      <c r="X12" s="36">
        <f>+'4-1'!X12</f>
        <v>29409</v>
      </c>
    </row>
    <row r="13" spans="1:24" ht="12" customHeight="1">
      <c r="A13" s="117"/>
      <c r="B13" s="117"/>
      <c r="C13" s="24"/>
      <c r="D13" s="25"/>
      <c r="E13" s="63"/>
      <c r="F13" s="64"/>
      <c r="G13" s="24"/>
      <c r="H13" s="25"/>
      <c r="I13" s="63"/>
      <c r="J13" s="64"/>
      <c r="K13" s="24"/>
      <c r="L13" s="25"/>
      <c r="M13" s="70"/>
      <c r="N13" s="64"/>
      <c r="O13" s="24"/>
      <c r="P13" s="25"/>
      <c r="Q13" s="63"/>
      <c r="R13" s="64"/>
      <c r="S13" s="24"/>
      <c r="T13" s="25"/>
      <c r="U13" s="10"/>
      <c r="W13" s="36"/>
      <c r="X13" s="36"/>
    </row>
    <row r="14" spans="1:24" s="17" customFormat="1" ht="21" customHeight="1">
      <c r="A14" s="116" t="s">
        <v>3</v>
      </c>
      <c r="B14" s="116"/>
      <c r="C14" s="26">
        <v>108</v>
      </c>
      <c r="D14" s="27">
        <f aca="true" t="shared" si="0" ref="D14:D24">ROUND(C14/$W14*100000,1)</f>
        <v>22.7</v>
      </c>
      <c r="E14" s="65">
        <v>232</v>
      </c>
      <c r="F14" s="66">
        <f aca="true" t="shared" si="1" ref="F14:F27">ROUND(E14/$W14*100000,1)</f>
        <v>48.8</v>
      </c>
      <c r="G14" s="26">
        <v>44</v>
      </c>
      <c r="H14" s="27">
        <f>ROUND(G14/$W14*100000,1)</f>
        <v>9.3</v>
      </c>
      <c r="I14" s="65">
        <v>12</v>
      </c>
      <c r="J14" s="58">
        <f>ROUND(I14/$X14*100000,1)</f>
        <v>4.9</v>
      </c>
      <c r="K14" s="26">
        <v>26</v>
      </c>
      <c r="L14" s="27">
        <f aca="true" t="shared" si="2" ref="L14:L27">ROUND(K14/$W14*100000,1)</f>
        <v>5.5</v>
      </c>
      <c r="M14" s="65">
        <v>38</v>
      </c>
      <c r="N14" s="66">
        <f>ROUND(M14/$W14*100000,1)</f>
        <v>8</v>
      </c>
      <c r="O14" s="26">
        <v>25</v>
      </c>
      <c r="P14" s="27">
        <f aca="true" t="shared" si="3" ref="P14:P27">ROUND(O14/$W14*100000,1)</f>
        <v>5.3</v>
      </c>
      <c r="Q14" s="65">
        <v>560</v>
      </c>
      <c r="R14" s="66">
        <f aca="true" t="shared" si="4" ref="R14:R27">ROUND(Q14/$W14*100000,1)</f>
        <v>117.8</v>
      </c>
      <c r="S14" s="26">
        <v>138</v>
      </c>
      <c r="T14" s="27">
        <f aca="true" t="shared" si="5" ref="T14:T27">ROUND(S14/$W14*100000,1)</f>
        <v>29</v>
      </c>
      <c r="U14" s="15" t="s">
        <v>18</v>
      </c>
      <c r="W14" s="81">
        <f>+'4-1'!W14</f>
        <v>475189</v>
      </c>
      <c r="X14" s="81">
        <f>+'4-1'!X14</f>
        <v>246949</v>
      </c>
    </row>
    <row r="15" spans="1:24" s="17" customFormat="1" ht="21" customHeight="1">
      <c r="A15" s="116" t="s">
        <v>4</v>
      </c>
      <c r="B15" s="116"/>
      <c r="C15" s="26">
        <v>39</v>
      </c>
      <c r="D15" s="27">
        <f>ROUND(C15/$W15*100000,1)</f>
        <v>32.9</v>
      </c>
      <c r="E15" s="65">
        <v>81</v>
      </c>
      <c r="F15" s="66">
        <f t="shared" si="1"/>
        <v>68.2</v>
      </c>
      <c r="G15" s="26">
        <v>21</v>
      </c>
      <c r="H15" s="27">
        <f aca="true" t="shared" si="6" ref="H15:H27">ROUND(G15/$W15*100000,1)</f>
        <v>17.7</v>
      </c>
      <c r="I15" s="65">
        <v>11</v>
      </c>
      <c r="J15" s="58">
        <f aca="true" t="shared" si="7" ref="J15:J27">ROUND(I15/$X15*100000,1)</f>
        <v>17</v>
      </c>
      <c r="K15" s="26">
        <v>17</v>
      </c>
      <c r="L15" s="27">
        <f t="shared" si="2"/>
        <v>14.3</v>
      </c>
      <c r="M15" s="65">
        <v>19</v>
      </c>
      <c r="N15" s="66">
        <f aca="true" t="shared" si="8" ref="N15:N27">ROUND(M15/$W15*100000,1)</f>
        <v>16</v>
      </c>
      <c r="O15" s="26">
        <v>7</v>
      </c>
      <c r="P15" s="27">
        <f t="shared" si="3"/>
        <v>5.9</v>
      </c>
      <c r="Q15" s="65">
        <v>197</v>
      </c>
      <c r="R15" s="66">
        <f t="shared" si="4"/>
        <v>166</v>
      </c>
      <c r="S15" s="26">
        <v>33</v>
      </c>
      <c r="T15" s="27">
        <f t="shared" si="5"/>
        <v>27.8</v>
      </c>
      <c r="U15" s="15" t="s">
        <v>19</v>
      </c>
      <c r="W15" s="81">
        <f>+'4-1'!W15</f>
        <v>118693</v>
      </c>
      <c r="X15" s="81">
        <f>+'4-1'!X15</f>
        <v>64585</v>
      </c>
    </row>
    <row r="16" spans="1:24" s="17" customFormat="1" ht="21" customHeight="1">
      <c r="A16" s="116" t="s">
        <v>5</v>
      </c>
      <c r="B16" s="116"/>
      <c r="C16" s="26">
        <v>12</v>
      </c>
      <c r="D16" s="27">
        <f t="shared" si="0"/>
        <v>14.3</v>
      </c>
      <c r="E16" s="65">
        <v>45</v>
      </c>
      <c r="F16" s="66">
        <f t="shared" si="1"/>
        <v>53.7</v>
      </c>
      <c r="G16" s="26">
        <v>5</v>
      </c>
      <c r="H16" s="27">
        <f t="shared" si="6"/>
        <v>6</v>
      </c>
      <c r="I16" s="65">
        <v>10</v>
      </c>
      <c r="J16" s="58">
        <f t="shared" si="7"/>
        <v>22.9</v>
      </c>
      <c r="K16" s="26">
        <v>5</v>
      </c>
      <c r="L16" s="27">
        <f t="shared" si="2"/>
        <v>6</v>
      </c>
      <c r="M16" s="65">
        <v>17</v>
      </c>
      <c r="N16" s="66">
        <f t="shared" si="8"/>
        <v>20.3</v>
      </c>
      <c r="O16" s="26">
        <v>16</v>
      </c>
      <c r="P16" s="27">
        <f t="shared" si="3"/>
        <v>19.1</v>
      </c>
      <c r="Q16" s="65">
        <v>185</v>
      </c>
      <c r="R16" s="66">
        <f t="shared" si="4"/>
        <v>220.8</v>
      </c>
      <c r="S16" s="26">
        <v>74</v>
      </c>
      <c r="T16" s="27">
        <f t="shared" si="5"/>
        <v>88.3</v>
      </c>
      <c r="U16" s="15" t="s">
        <v>20</v>
      </c>
      <c r="W16" s="81">
        <f>+'4-1'!W16</f>
        <v>83789</v>
      </c>
      <c r="X16" s="81">
        <f>+'4-1'!X16</f>
        <v>43618</v>
      </c>
    </row>
    <row r="17" spans="1:24" s="17" customFormat="1" ht="21" customHeight="1">
      <c r="A17" s="116" t="s">
        <v>6</v>
      </c>
      <c r="B17" s="116"/>
      <c r="C17" s="26">
        <v>22</v>
      </c>
      <c r="D17" s="27">
        <f t="shared" si="0"/>
        <v>32.1</v>
      </c>
      <c r="E17" s="65">
        <v>53</v>
      </c>
      <c r="F17" s="66">
        <f t="shared" si="1"/>
        <v>77.4</v>
      </c>
      <c r="G17" s="26">
        <v>4</v>
      </c>
      <c r="H17" s="27">
        <f t="shared" si="6"/>
        <v>5.8</v>
      </c>
      <c r="I17" s="65">
        <v>4</v>
      </c>
      <c r="J17" s="58">
        <f t="shared" si="7"/>
        <v>11.1</v>
      </c>
      <c r="K17" s="26">
        <v>7</v>
      </c>
      <c r="L17" s="27">
        <f t="shared" si="2"/>
        <v>10.2</v>
      </c>
      <c r="M17" s="65">
        <v>9</v>
      </c>
      <c r="N17" s="66">
        <f t="shared" si="8"/>
        <v>13.2</v>
      </c>
      <c r="O17" s="26">
        <v>5</v>
      </c>
      <c r="P17" s="27">
        <f t="shared" si="3"/>
        <v>7.3</v>
      </c>
      <c r="Q17" s="65">
        <v>139</v>
      </c>
      <c r="R17" s="66">
        <f t="shared" si="4"/>
        <v>203.1</v>
      </c>
      <c r="S17" s="26">
        <v>41</v>
      </c>
      <c r="T17" s="27">
        <f t="shared" si="5"/>
        <v>59.9</v>
      </c>
      <c r="U17" s="15" t="s">
        <v>21</v>
      </c>
      <c r="W17" s="81">
        <f>+'4-1'!W17</f>
        <v>68435</v>
      </c>
      <c r="X17" s="81">
        <f>+'4-1'!X17</f>
        <v>35981</v>
      </c>
    </row>
    <row r="18" spans="1:24" s="17" customFormat="1" ht="21" customHeight="1">
      <c r="A18" s="116" t="s">
        <v>7</v>
      </c>
      <c r="B18" s="116"/>
      <c r="C18" s="26">
        <v>23</v>
      </c>
      <c r="D18" s="27">
        <f t="shared" si="0"/>
        <v>31.1</v>
      </c>
      <c r="E18" s="65">
        <v>64</v>
      </c>
      <c r="F18" s="66">
        <f t="shared" si="1"/>
        <v>86.5</v>
      </c>
      <c r="G18" s="26">
        <v>6</v>
      </c>
      <c r="H18" s="27">
        <f t="shared" si="6"/>
        <v>8.1</v>
      </c>
      <c r="I18" s="65">
        <v>5</v>
      </c>
      <c r="J18" s="58">
        <f t="shared" si="7"/>
        <v>12.5</v>
      </c>
      <c r="K18" s="26">
        <v>12</v>
      </c>
      <c r="L18" s="27">
        <f t="shared" si="2"/>
        <v>16.2</v>
      </c>
      <c r="M18" s="65">
        <v>10</v>
      </c>
      <c r="N18" s="66">
        <f t="shared" si="8"/>
        <v>13.5</v>
      </c>
      <c r="O18" s="26">
        <v>7</v>
      </c>
      <c r="P18" s="27">
        <f t="shared" si="3"/>
        <v>9.5</v>
      </c>
      <c r="Q18" s="65">
        <v>129</v>
      </c>
      <c r="R18" s="66">
        <f t="shared" si="4"/>
        <v>174.3</v>
      </c>
      <c r="S18" s="26">
        <v>22</v>
      </c>
      <c r="T18" s="27">
        <f t="shared" si="5"/>
        <v>29.7</v>
      </c>
      <c r="U18" s="15" t="s">
        <v>22</v>
      </c>
      <c r="W18" s="81">
        <f>+'4-1'!W18</f>
        <v>74026</v>
      </c>
      <c r="X18" s="81">
        <f>+'4-1'!X18</f>
        <v>39926</v>
      </c>
    </row>
    <row r="19" spans="1:24" s="17" customFormat="1" ht="21" customHeight="1">
      <c r="A19" s="116" t="s">
        <v>8</v>
      </c>
      <c r="B19" s="116"/>
      <c r="C19" s="26">
        <v>14</v>
      </c>
      <c r="D19" s="27">
        <f t="shared" si="0"/>
        <v>35.4</v>
      </c>
      <c r="E19" s="65">
        <v>22</v>
      </c>
      <c r="F19" s="66">
        <f t="shared" si="1"/>
        <v>55.6</v>
      </c>
      <c r="G19" s="26">
        <v>6</v>
      </c>
      <c r="H19" s="27">
        <f t="shared" si="6"/>
        <v>15.2</v>
      </c>
      <c r="I19" s="65">
        <v>2</v>
      </c>
      <c r="J19" s="58">
        <f t="shared" si="7"/>
        <v>9.5</v>
      </c>
      <c r="K19" s="26">
        <v>9</v>
      </c>
      <c r="L19" s="27">
        <f t="shared" si="2"/>
        <v>22.7</v>
      </c>
      <c r="M19" s="65">
        <v>1</v>
      </c>
      <c r="N19" s="66">
        <f t="shared" si="8"/>
        <v>2.5</v>
      </c>
      <c r="O19" s="26">
        <v>1</v>
      </c>
      <c r="P19" s="27">
        <f t="shared" si="3"/>
        <v>2.5</v>
      </c>
      <c r="Q19" s="65">
        <v>69</v>
      </c>
      <c r="R19" s="66">
        <f t="shared" si="4"/>
        <v>174.3</v>
      </c>
      <c r="S19" s="26">
        <v>25</v>
      </c>
      <c r="T19" s="27">
        <f t="shared" si="5"/>
        <v>63.1</v>
      </c>
      <c r="U19" s="15" t="s">
        <v>23</v>
      </c>
      <c r="W19" s="81">
        <f>+'4-1'!W19</f>
        <v>39594</v>
      </c>
      <c r="X19" s="81">
        <f>+'4-1'!X19</f>
        <v>21141</v>
      </c>
    </row>
    <row r="20" spans="1:24" s="17" customFormat="1" ht="21" customHeight="1">
      <c r="A20" s="116" t="s">
        <v>9</v>
      </c>
      <c r="B20" s="116"/>
      <c r="C20" s="26">
        <v>6</v>
      </c>
      <c r="D20" s="27">
        <f t="shared" si="0"/>
        <v>32.1</v>
      </c>
      <c r="E20" s="65">
        <v>17</v>
      </c>
      <c r="F20" s="66">
        <f t="shared" si="1"/>
        <v>90.8</v>
      </c>
      <c r="G20" s="26">
        <v>3</v>
      </c>
      <c r="H20" s="27">
        <f t="shared" si="6"/>
        <v>16</v>
      </c>
      <c r="I20" s="65">
        <v>1</v>
      </c>
      <c r="J20" s="58">
        <f t="shared" si="7"/>
        <v>10</v>
      </c>
      <c r="K20" s="26">
        <v>6</v>
      </c>
      <c r="L20" s="27">
        <f t="shared" si="2"/>
        <v>32.1</v>
      </c>
      <c r="M20" s="65">
        <v>2</v>
      </c>
      <c r="N20" s="66">
        <f t="shared" si="8"/>
        <v>10.7</v>
      </c>
      <c r="O20" s="26">
        <v>3</v>
      </c>
      <c r="P20" s="27">
        <f t="shared" si="3"/>
        <v>16</v>
      </c>
      <c r="Q20" s="65">
        <v>45</v>
      </c>
      <c r="R20" s="66">
        <f t="shared" si="4"/>
        <v>240.4</v>
      </c>
      <c r="S20" s="26">
        <v>20</v>
      </c>
      <c r="T20" s="27">
        <f t="shared" si="5"/>
        <v>106.8</v>
      </c>
      <c r="U20" s="15" t="s">
        <v>24</v>
      </c>
      <c r="W20" s="81">
        <f>+'4-1'!W20</f>
        <v>18718</v>
      </c>
      <c r="X20" s="81">
        <f>+'4-1'!X20</f>
        <v>10034</v>
      </c>
    </row>
    <row r="21" spans="1:24" s="17" customFormat="1" ht="21" customHeight="1">
      <c r="A21" s="116" t="s">
        <v>10</v>
      </c>
      <c r="B21" s="116"/>
      <c r="C21" s="26">
        <v>9</v>
      </c>
      <c r="D21" s="27">
        <f t="shared" si="0"/>
        <v>39.1</v>
      </c>
      <c r="E21" s="65">
        <v>11</v>
      </c>
      <c r="F21" s="66">
        <f t="shared" si="1"/>
        <v>47.7</v>
      </c>
      <c r="G21" s="26">
        <v>3</v>
      </c>
      <c r="H21" s="27">
        <f t="shared" si="6"/>
        <v>13</v>
      </c>
      <c r="I21" s="65">
        <v>2</v>
      </c>
      <c r="J21" s="58">
        <f t="shared" si="7"/>
        <v>16.2</v>
      </c>
      <c r="K21" s="26">
        <v>8</v>
      </c>
      <c r="L21" s="27">
        <f t="shared" si="2"/>
        <v>34.7</v>
      </c>
      <c r="M21" s="65">
        <v>4</v>
      </c>
      <c r="N21" s="66">
        <f t="shared" si="8"/>
        <v>17.4</v>
      </c>
      <c r="O21" s="26">
        <v>2</v>
      </c>
      <c r="P21" s="27">
        <f t="shared" si="3"/>
        <v>8.7</v>
      </c>
      <c r="Q21" s="65">
        <v>60</v>
      </c>
      <c r="R21" s="66">
        <f t="shared" si="4"/>
        <v>260.4</v>
      </c>
      <c r="S21" s="26">
        <v>21</v>
      </c>
      <c r="T21" s="27">
        <f t="shared" si="5"/>
        <v>91.2</v>
      </c>
      <c r="U21" s="15" t="s">
        <v>25</v>
      </c>
      <c r="W21" s="81">
        <f>+'4-1'!W21</f>
        <v>23038</v>
      </c>
      <c r="X21" s="81">
        <f>+'4-1'!X21</f>
        <v>12348</v>
      </c>
    </row>
    <row r="22" spans="1:24" s="17" customFormat="1" ht="21" customHeight="1">
      <c r="A22" s="116" t="s">
        <v>11</v>
      </c>
      <c r="B22" s="116"/>
      <c r="C22" s="26">
        <v>5</v>
      </c>
      <c r="D22" s="27">
        <f t="shared" si="0"/>
        <v>21.8</v>
      </c>
      <c r="E22" s="65">
        <v>23</v>
      </c>
      <c r="F22" s="66">
        <f t="shared" si="1"/>
        <v>100.3</v>
      </c>
      <c r="G22" s="26">
        <v>2</v>
      </c>
      <c r="H22" s="27">
        <f t="shared" si="6"/>
        <v>8.7</v>
      </c>
      <c r="I22" s="65">
        <v>2</v>
      </c>
      <c r="J22" s="58">
        <f t="shared" si="7"/>
        <v>16.5</v>
      </c>
      <c r="K22" s="26">
        <v>4</v>
      </c>
      <c r="L22" s="27">
        <f t="shared" si="2"/>
        <v>17.4</v>
      </c>
      <c r="M22" s="65">
        <v>4</v>
      </c>
      <c r="N22" s="66">
        <f t="shared" si="8"/>
        <v>17.4</v>
      </c>
      <c r="O22" s="26">
        <v>2</v>
      </c>
      <c r="P22" s="27">
        <f t="shared" si="3"/>
        <v>8.7</v>
      </c>
      <c r="Q22" s="65">
        <v>76</v>
      </c>
      <c r="R22" s="66">
        <f t="shared" si="4"/>
        <v>331.3</v>
      </c>
      <c r="S22" s="26">
        <v>19</v>
      </c>
      <c r="T22" s="27">
        <f t="shared" si="5"/>
        <v>82.8</v>
      </c>
      <c r="U22" s="15" t="s">
        <v>121</v>
      </c>
      <c r="W22" s="81">
        <f>+'4-1'!W22</f>
        <v>22942</v>
      </c>
      <c r="X22" s="81">
        <f>+'4-1'!X22</f>
        <v>12102</v>
      </c>
    </row>
    <row r="23" spans="1:24" s="17" customFormat="1" ht="21" customHeight="1">
      <c r="A23" s="116" t="s">
        <v>12</v>
      </c>
      <c r="B23" s="116"/>
      <c r="C23" s="26">
        <v>6</v>
      </c>
      <c r="D23" s="27">
        <f t="shared" si="0"/>
        <v>19.7</v>
      </c>
      <c r="E23" s="65">
        <v>17</v>
      </c>
      <c r="F23" s="66">
        <f t="shared" si="1"/>
        <v>55.9</v>
      </c>
      <c r="G23" s="26">
        <v>3</v>
      </c>
      <c r="H23" s="27">
        <f t="shared" si="6"/>
        <v>9.9</v>
      </c>
      <c r="I23" s="65">
        <v>3</v>
      </c>
      <c r="J23" s="58">
        <f t="shared" si="7"/>
        <v>18.9</v>
      </c>
      <c r="K23" s="26">
        <v>4</v>
      </c>
      <c r="L23" s="27">
        <f t="shared" si="2"/>
        <v>13.2</v>
      </c>
      <c r="M23" s="65">
        <v>1</v>
      </c>
      <c r="N23" s="66">
        <f t="shared" si="8"/>
        <v>3.3</v>
      </c>
      <c r="O23" s="26">
        <v>2</v>
      </c>
      <c r="P23" s="27">
        <f t="shared" si="3"/>
        <v>6.6</v>
      </c>
      <c r="Q23" s="65">
        <v>78</v>
      </c>
      <c r="R23" s="66">
        <f t="shared" si="4"/>
        <v>256.5</v>
      </c>
      <c r="S23" s="26">
        <v>29</v>
      </c>
      <c r="T23" s="27">
        <f t="shared" si="5"/>
        <v>95.4</v>
      </c>
      <c r="U23" s="15" t="s">
        <v>26</v>
      </c>
      <c r="W23" s="81">
        <f>+'4-1'!W23</f>
        <v>30408</v>
      </c>
      <c r="X23" s="81">
        <f>+'4-1'!X23</f>
        <v>15833</v>
      </c>
    </row>
    <row r="24" spans="1:24" s="17" customFormat="1" ht="21" customHeight="1">
      <c r="A24" s="116" t="s">
        <v>13</v>
      </c>
      <c r="B24" s="116"/>
      <c r="C24" s="26">
        <v>16</v>
      </c>
      <c r="D24" s="27">
        <f t="shared" si="0"/>
        <v>28</v>
      </c>
      <c r="E24" s="65">
        <v>35</v>
      </c>
      <c r="F24" s="66">
        <f t="shared" si="1"/>
        <v>61.3</v>
      </c>
      <c r="G24" s="26">
        <v>4</v>
      </c>
      <c r="H24" s="27">
        <f t="shared" si="6"/>
        <v>7</v>
      </c>
      <c r="I24" s="65">
        <v>1</v>
      </c>
      <c r="J24" s="58">
        <f t="shared" si="7"/>
        <v>3.3</v>
      </c>
      <c r="K24" s="26">
        <v>12</v>
      </c>
      <c r="L24" s="27">
        <f t="shared" si="2"/>
        <v>21</v>
      </c>
      <c r="M24" s="65">
        <v>10</v>
      </c>
      <c r="N24" s="66">
        <f t="shared" si="8"/>
        <v>17.5</v>
      </c>
      <c r="O24" s="26">
        <v>10</v>
      </c>
      <c r="P24" s="27">
        <f t="shared" si="3"/>
        <v>17.5</v>
      </c>
      <c r="Q24" s="65">
        <v>122</v>
      </c>
      <c r="R24" s="66">
        <f t="shared" si="4"/>
        <v>213.6</v>
      </c>
      <c r="S24" s="26">
        <v>44</v>
      </c>
      <c r="T24" s="27">
        <f t="shared" si="5"/>
        <v>77</v>
      </c>
      <c r="U24" s="15" t="s">
        <v>27</v>
      </c>
      <c r="W24" s="81">
        <f>+'4-1'!W24</f>
        <v>57109</v>
      </c>
      <c r="X24" s="81">
        <f>+'4-1'!X24</f>
        <v>30200</v>
      </c>
    </row>
    <row r="25" spans="1:24" s="17" customFormat="1" ht="21" customHeight="1">
      <c r="A25" s="116" t="s">
        <v>115</v>
      </c>
      <c r="B25" s="116"/>
      <c r="C25" s="26">
        <v>9</v>
      </c>
      <c r="D25" s="27">
        <f aca="true" t="shared" si="9" ref="D25:F35">ROUND(C25/$W25*100000,1)</f>
        <v>23.8</v>
      </c>
      <c r="E25" s="65">
        <v>29</v>
      </c>
      <c r="F25" s="66">
        <f t="shared" si="1"/>
        <v>76.8</v>
      </c>
      <c r="G25" s="26">
        <v>4</v>
      </c>
      <c r="H25" s="27">
        <f t="shared" si="6"/>
        <v>10.6</v>
      </c>
      <c r="I25" s="65">
        <v>1</v>
      </c>
      <c r="J25" s="58">
        <f t="shared" si="7"/>
        <v>4.9</v>
      </c>
      <c r="K25" s="26">
        <v>9</v>
      </c>
      <c r="L25" s="27">
        <f t="shared" si="2"/>
        <v>23.8</v>
      </c>
      <c r="M25" s="65">
        <v>5</v>
      </c>
      <c r="N25" s="66">
        <f t="shared" si="8"/>
        <v>13.2</v>
      </c>
      <c r="O25" s="26">
        <v>6</v>
      </c>
      <c r="P25" s="27">
        <f t="shared" si="3"/>
        <v>15.9</v>
      </c>
      <c r="Q25" s="65">
        <v>111</v>
      </c>
      <c r="R25" s="66">
        <f t="shared" si="4"/>
        <v>293.9</v>
      </c>
      <c r="S25" s="26">
        <v>22</v>
      </c>
      <c r="T25" s="27">
        <f t="shared" si="5"/>
        <v>58.3</v>
      </c>
      <c r="U25" s="15" t="s">
        <v>122</v>
      </c>
      <c r="W25" s="81">
        <f>+'4-1'!W25</f>
        <v>37767</v>
      </c>
      <c r="X25" s="81">
        <f>+'4-1'!X25</f>
        <v>20265</v>
      </c>
    </row>
    <row r="26" spans="1:24" s="17" customFormat="1" ht="21" customHeight="1">
      <c r="A26" s="116" t="s">
        <v>116</v>
      </c>
      <c r="B26" s="116"/>
      <c r="C26" s="13">
        <v>6</v>
      </c>
      <c r="D26" s="27">
        <f t="shared" si="9"/>
        <v>17.6</v>
      </c>
      <c r="E26" s="57">
        <v>20</v>
      </c>
      <c r="F26" s="66">
        <f t="shared" si="1"/>
        <v>58.8</v>
      </c>
      <c r="G26" s="13">
        <v>1</v>
      </c>
      <c r="H26" s="27">
        <f t="shared" si="6"/>
        <v>2.9</v>
      </c>
      <c r="I26" s="57">
        <v>4</v>
      </c>
      <c r="J26" s="58">
        <f t="shared" si="7"/>
        <v>22.2</v>
      </c>
      <c r="K26" s="13">
        <v>5</v>
      </c>
      <c r="L26" s="27">
        <f t="shared" si="2"/>
        <v>14.7</v>
      </c>
      <c r="M26" s="57">
        <v>4</v>
      </c>
      <c r="N26" s="66">
        <f t="shared" si="8"/>
        <v>11.8</v>
      </c>
      <c r="O26" s="37">
        <v>3</v>
      </c>
      <c r="P26" s="27">
        <f t="shared" si="3"/>
        <v>8.8</v>
      </c>
      <c r="Q26" s="57">
        <v>70</v>
      </c>
      <c r="R26" s="66">
        <f t="shared" si="4"/>
        <v>205.8</v>
      </c>
      <c r="S26" s="13">
        <v>13</v>
      </c>
      <c r="T26" s="27">
        <f t="shared" si="5"/>
        <v>38.2</v>
      </c>
      <c r="U26" s="15" t="s">
        <v>123</v>
      </c>
      <c r="W26" s="81">
        <f>+'4-1'!W26</f>
        <v>34020</v>
      </c>
      <c r="X26" s="81">
        <f>+'4-1'!X26</f>
        <v>18023</v>
      </c>
    </row>
    <row r="27" spans="1:24" s="17" customFormat="1" ht="21" customHeight="1">
      <c r="A27" s="118" t="s">
        <v>117</v>
      </c>
      <c r="B27" s="118"/>
      <c r="C27" s="71">
        <v>15</v>
      </c>
      <c r="D27" s="72">
        <f t="shared" si="9"/>
        <v>49.9</v>
      </c>
      <c r="E27" s="73">
        <v>30</v>
      </c>
      <c r="F27" s="74">
        <f t="shared" si="1"/>
        <v>99.8</v>
      </c>
      <c r="G27" s="71">
        <v>4</v>
      </c>
      <c r="H27" s="72">
        <f t="shared" si="6"/>
        <v>13.3</v>
      </c>
      <c r="I27" s="73">
        <v>1</v>
      </c>
      <c r="J27" s="60">
        <f t="shared" si="7"/>
        <v>6.4</v>
      </c>
      <c r="K27" s="71">
        <v>3</v>
      </c>
      <c r="L27" s="72">
        <f t="shared" si="2"/>
        <v>10</v>
      </c>
      <c r="M27" s="73">
        <v>2</v>
      </c>
      <c r="N27" s="74">
        <f t="shared" si="8"/>
        <v>6.7</v>
      </c>
      <c r="O27" s="71">
        <v>4</v>
      </c>
      <c r="P27" s="72">
        <f t="shared" si="3"/>
        <v>13.3</v>
      </c>
      <c r="Q27" s="73">
        <v>81</v>
      </c>
      <c r="R27" s="74">
        <f t="shared" si="4"/>
        <v>269.6</v>
      </c>
      <c r="S27" s="71">
        <v>21</v>
      </c>
      <c r="T27" s="72">
        <f t="shared" si="5"/>
        <v>69.9</v>
      </c>
      <c r="U27" s="44" t="s">
        <v>38</v>
      </c>
      <c r="W27" s="81">
        <f>+'4-1'!W27</f>
        <v>30050</v>
      </c>
      <c r="X27" s="81">
        <f>+'4-1'!X27</f>
        <v>15636</v>
      </c>
    </row>
    <row r="28" spans="1:24" s="17" customFormat="1" ht="21" customHeight="1">
      <c r="A28" s="104"/>
      <c r="B28" s="104"/>
      <c r="C28" s="26"/>
      <c r="D28" s="27"/>
      <c r="E28" s="65"/>
      <c r="F28" s="66"/>
      <c r="G28" s="26"/>
      <c r="H28" s="27"/>
      <c r="I28" s="65"/>
      <c r="J28" s="58"/>
      <c r="K28" s="26"/>
      <c r="L28" s="27"/>
      <c r="M28" s="65"/>
      <c r="N28" s="66"/>
      <c r="O28" s="26"/>
      <c r="P28" s="27"/>
      <c r="Q28" s="65"/>
      <c r="R28" s="66"/>
      <c r="S28" s="26"/>
      <c r="T28" s="27"/>
      <c r="U28" s="15"/>
      <c r="W28" s="81"/>
      <c r="X28" s="81"/>
    </row>
    <row r="29" spans="1:24" s="17" customFormat="1" ht="21" customHeight="1">
      <c r="A29" s="117" t="s">
        <v>14</v>
      </c>
      <c r="B29" s="117"/>
      <c r="C29" s="35">
        <f>C30</f>
        <v>0</v>
      </c>
      <c r="D29" s="27">
        <f t="shared" si="9"/>
        <v>0</v>
      </c>
      <c r="E29" s="67">
        <f>E30</f>
        <v>4</v>
      </c>
      <c r="F29" s="66">
        <f t="shared" si="9"/>
        <v>195.8</v>
      </c>
      <c r="G29" s="35">
        <f>G30</f>
        <v>0</v>
      </c>
      <c r="H29" s="27">
        <f aca="true" t="shared" si="10" ref="H29:H35">ROUND(G29/$W29*100000,1)</f>
        <v>0</v>
      </c>
      <c r="I29" s="67">
        <f>I30</f>
        <v>0</v>
      </c>
      <c r="J29" s="66">
        <f>ROUND(I29/$X29*100000,1)</f>
        <v>0</v>
      </c>
      <c r="K29" s="35">
        <f>K30</f>
        <v>0</v>
      </c>
      <c r="L29" s="27">
        <f aca="true" t="shared" si="11" ref="L29:L35">ROUND(K29/$W29*100000,1)</f>
        <v>0</v>
      </c>
      <c r="M29" s="67">
        <f>M30</f>
        <v>0</v>
      </c>
      <c r="N29" s="66">
        <f aca="true" t="shared" si="12" ref="N29:N35">ROUND(M29/$W29*100000,1)</f>
        <v>0</v>
      </c>
      <c r="O29" s="35">
        <f>O30</f>
        <v>0</v>
      </c>
      <c r="P29" s="27">
        <f aca="true" t="shared" si="13" ref="P29:P35">ROUND(O29/$W29*100000,1)</f>
        <v>0</v>
      </c>
      <c r="Q29" s="67">
        <f>Q30</f>
        <v>1</v>
      </c>
      <c r="R29" s="66">
        <f aca="true" t="shared" si="14" ref="R29:R35">ROUND(Q29/$W29*100000,1)</f>
        <v>48.9</v>
      </c>
      <c r="S29" s="35">
        <f>S30</f>
        <v>1</v>
      </c>
      <c r="T29" s="27">
        <f aca="true" t="shared" si="15" ref="T29:T35">ROUND(S29/$W29*100000,1)</f>
        <v>48.9</v>
      </c>
      <c r="U29" s="16" t="s">
        <v>28</v>
      </c>
      <c r="W29" s="81">
        <f>+'4-1'!W29</f>
        <v>2043</v>
      </c>
      <c r="X29" s="81">
        <f>+'4-1'!X29</f>
        <v>1098</v>
      </c>
    </row>
    <row r="30" spans="1:24" s="17" customFormat="1" ht="21" customHeight="1">
      <c r="A30" s="45"/>
      <c r="B30" s="41" t="s">
        <v>36</v>
      </c>
      <c r="C30" s="75">
        <v>0</v>
      </c>
      <c r="D30" s="72">
        <f t="shared" si="9"/>
        <v>0</v>
      </c>
      <c r="E30" s="76">
        <v>4</v>
      </c>
      <c r="F30" s="74">
        <f t="shared" si="9"/>
        <v>195.8</v>
      </c>
      <c r="G30" s="75">
        <v>0</v>
      </c>
      <c r="H30" s="72">
        <f t="shared" si="10"/>
        <v>0</v>
      </c>
      <c r="I30" s="76">
        <v>0</v>
      </c>
      <c r="J30" s="74">
        <f aca="true" t="shared" si="16" ref="J30:J35">ROUND(I30/$X30*100000,1)</f>
        <v>0</v>
      </c>
      <c r="K30" s="75">
        <v>0</v>
      </c>
      <c r="L30" s="72">
        <f t="shared" si="11"/>
        <v>0</v>
      </c>
      <c r="M30" s="76">
        <v>0</v>
      </c>
      <c r="N30" s="74">
        <f t="shared" si="12"/>
        <v>0</v>
      </c>
      <c r="O30" s="75">
        <v>0</v>
      </c>
      <c r="P30" s="72">
        <f t="shared" si="13"/>
        <v>0</v>
      </c>
      <c r="Q30" s="76">
        <v>1</v>
      </c>
      <c r="R30" s="74">
        <f t="shared" si="14"/>
        <v>48.9</v>
      </c>
      <c r="S30" s="75">
        <v>1</v>
      </c>
      <c r="T30" s="72">
        <f t="shared" si="15"/>
        <v>48.9</v>
      </c>
      <c r="U30" s="46" t="s">
        <v>39</v>
      </c>
      <c r="W30" s="81">
        <f>+'4-1'!W30</f>
        <v>2043</v>
      </c>
      <c r="X30" s="81">
        <f>+'4-1'!X30</f>
        <v>1098</v>
      </c>
    </row>
    <row r="31" spans="1:24" s="17" customFormat="1" ht="21" customHeight="1">
      <c r="A31" s="117" t="s">
        <v>15</v>
      </c>
      <c r="B31" s="117"/>
      <c r="C31" s="35">
        <f>C32</f>
        <v>9</v>
      </c>
      <c r="D31" s="27">
        <f t="shared" si="9"/>
        <v>32.3</v>
      </c>
      <c r="E31" s="67">
        <f>E32</f>
        <v>11</v>
      </c>
      <c r="F31" s="66">
        <f t="shared" si="9"/>
        <v>39.4</v>
      </c>
      <c r="G31" s="35">
        <f>G32</f>
        <v>4</v>
      </c>
      <c r="H31" s="27">
        <f t="shared" si="10"/>
        <v>14.3</v>
      </c>
      <c r="I31" s="67">
        <f>I32</f>
        <v>1</v>
      </c>
      <c r="J31" s="66">
        <f t="shared" si="16"/>
        <v>6.9</v>
      </c>
      <c r="K31" s="35">
        <f>K32</f>
        <v>1</v>
      </c>
      <c r="L31" s="27">
        <f t="shared" si="11"/>
        <v>3.6</v>
      </c>
      <c r="M31" s="67">
        <f>M32</f>
        <v>2</v>
      </c>
      <c r="N31" s="66">
        <f t="shared" si="12"/>
        <v>7.2</v>
      </c>
      <c r="O31" s="35">
        <f>O32</f>
        <v>2</v>
      </c>
      <c r="P31" s="27">
        <f t="shared" si="13"/>
        <v>7.2</v>
      </c>
      <c r="Q31" s="67">
        <f>Q32</f>
        <v>45</v>
      </c>
      <c r="R31" s="66">
        <f t="shared" si="14"/>
        <v>161.4</v>
      </c>
      <c r="S31" s="35">
        <f>S32</f>
        <v>8</v>
      </c>
      <c r="T31" s="27">
        <f t="shared" si="15"/>
        <v>28.7</v>
      </c>
      <c r="U31" s="16" t="s">
        <v>29</v>
      </c>
      <c r="W31" s="81">
        <f>+'4-1'!W31</f>
        <v>27888</v>
      </c>
      <c r="X31" s="81">
        <f>+'4-1'!X31</f>
        <v>14590</v>
      </c>
    </row>
    <row r="32" spans="1:24" s="17" customFormat="1" ht="21" customHeight="1">
      <c r="A32" s="45"/>
      <c r="B32" s="41" t="s">
        <v>37</v>
      </c>
      <c r="C32" s="71">
        <v>9</v>
      </c>
      <c r="D32" s="72">
        <f t="shared" si="9"/>
        <v>32.3</v>
      </c>
      <c r="E32" s="73">
        <v>11</v>
      </c>
      <c r="F32" s="74">
        <f t="shared" si="9"/>
        <v>39.4</v>
      </c>
      <c r="G32" s="71">
        <v>4</v>
      </c>
      <c r="H32" s="72">
        <f t="shared" si="10"/>
        <v>14.3</v>
      </c>
      <c r="I32" s="73">
        <v>1</v>
      </c>
      <c r="J32" s="74">
        <f t="shared" si="16"/>
        <v>6.9</v>
      </c>
      <c r="K32" s="71">
        <v>1</v>
      </c>
      <c r="L32" s="72">
        <f t="shared" si="11"/>
        <v>3.6</v>
      </c>
      <c r="M32" s="73">
        <v>2</v>
      </c>
      <c r="N32" s="74">
        <f t="shared" si="12"/>
        <v>7.2</v>
      </c>
      <c r="O32" s="71">
        <v>2</v>
      </c>
      <c r="P32" s="72">
        <f t="shared" si="13"/>
        <v>7.2</v>
      </c>
      <c r="Q32" s="73">
        <v>45</v>
      </c>
      <c r="R32" s="74">
        <f t="shared" si="14"/>
        <v>161.4</v>
      </c>
      <c r="S32" s="71">
        <v>8</v>
      </c>
      <c r="T32" s="72">
        <f t="shared" si="15"/>
        <v>28.7</v>
      </c>
      <c r="U32" s="46" t="s">
        <v>21</v>
      </c>
      <c r="W32" s="81">
        <f>+'4-1'!W32</f>
        <v>27888</v>
      </c>
      <c r="X32" s="81">
        <f>+'4-1'!X32</f>
        <v>14590</v>
      </c>
    </row>
    <row r="33" spans="1:24" s="17" customFormat="1" ht="21" customHeight="1">
      <c r="A33" s="117" t="s">
        <v>118</v>
      </c>
      <c r="B33" s="117"/>
      <c r="C33" s="35">
        <f>C34+C35</f>
        <v>3</v>
      </c>
      <c r="D33" s="27">
        <f t="shared" si="9"/>
        <v>11.5</v>
      </c>
      <c r="E33" s="67">
        <f>E34+E35</f>
        <v>20</v>
      </c>
      <c r="F33" s="66">
        <f t="shared" si="9"/>
        <v>76.5</v>
      </c>
      <c r="G33" s="35">
        <f>G34+G35</f>
        <v>8</v>
      </c>
      <c r="H33" s="27">
        <f t="shared" si="10"/>
        <v>30.6</v>
      </c>
      <c r="I33" s="67">
        <f>I34+I35</f>
        <v>0</v>
      </c>
      <c r="J33" s="66">
        <f t="shared" si="16"/>
        <v>0</v>
      </c>
      <c r="K33" s="35">
        <f>K34+K35</f>
        <v>2</v>
      </c>
      <c r="L33" s="27">
        <f t="shared" si="11"/>
        <v>7.7</v>
      </c>
      <c r="M33" s="67">
        <f>M34+M35</f>
        <v>2</v>
      </c>
      <c r="N33" s="66">
        <f t="shared" si="12"/>
        <v>7.7</v>
      </c>
      <c r="O33" s="35">
        <f>O34+O35</f>
        <v>2</v>
      </c>
      <c r="P33" s="27">
        <f t="shared" si="13"/>
        <v>7.7</v>
      </c>
      <c r="Q33" s="67">
        <f>Q34+Q35</f>
        <v>68</v>
      </c>
      <c r="R33" s="66">
        <f t="shared" si="14"/>
        <v>260.2</v>
      </c>
      <c r="S33" s="35">
        <f>S34+S35</f>
        <v>24</v>
      </c>
      <c r="T33" s="27">
        <f t="shared" si="15"/>
        <v>91.8</v>
      </c>
      <c r="U33" s="16" t="s">
        <v>124</v>
      </c>
      <c r="W33" s="81">
        <f>+'4-1'!W33</f>
        <v>26136</v>
      </c>
      <c r="X33" s="81">
        <f>+'4-1'!X33</f>
        <v>13721</v>
      </c>
    </row>
    <row r="34" spans="2:24" s="17" customFormat="1" ht="21" customHeight="1">
      <c r="B34" s="12" t="s">
        <v>119</v>
      </c>
      <c r="C34" s="26">
        <v>3</v>
      </c>
      <c r="D34" s="27">
        <f t="shared" si="9"/>
        <v>30.3</v>
      </c>
      <c r="E34" s="65">
        <v>10</v>
      </c>
      <c r="F34" s="66">
        <f t="shared" si="9"/>
        <v>101.1</v>
      </c>
      <c r="G34" s="26">
        <v>6</v>
      </c>
      <c r="H34" s="27">
        <f t="shared" si="10"/>
        <v>60.7</v>
      </c>
      <c r="I34" s="65">
        <v>0</v>
      </c>
      <c r="J34" s="66">
        <f t="shared" si="16"/>
        <v>0</v>
      </c>
      <c r="K34" s="26">
        <v>1</v>
      </c>
      <c r="L34" s="27">
        <f t="shared" si="11"/>
        <v>10.1</v>
      </c>
      <c r="M34" s="65">
        <v>2</v>
      </c>
      <c r="N34" s="66">
        <f t="shared" si="12"/>
        <v>20.2</v>
      </c>
      <c r="O34" s="26">
        <v>0</v>
      </c>
      <c r="P34" s="27">
        <f t="shared" si="13"/>
        <v>0</v>
      </c>
      <c r="Q34" s="65">
        <v>40</v>
      </c>
      <c r="R34" s="66">
        <f t="shared" si="14"/>
        <v>404.5</v>
      </c>
      <c r="S34" s="26">
        <v>15</v>
      </c>
      <c r="T34" s="27">
        <f t="shared" si="15"/>
        <v>151.7</v>
      </c>
      <c r="U34" s="6" t="s">
        <v>125</v>
      </c>
      <c r="W34" s="81">
        <f>+'4-1'!W34</f>
        <v>9888</v>
      </c>
      <c r="X34" s="81">
        <f>+'4-1'!X34</f>
        <v>5249</v>
      </c>
    </row>
    <row r="35" spans="1:24" s="17" customFormat="1" ht="21" customHeight="1">
      <c r="A35" s="18"/>
      <c r="B35" s="19" t="s">
        <v>120</v>
      </c>
      <c r="C35" s="28">
        <v>0</v>
      </c>
      <c r="D35" s="29">
        <f t="shared" si="9"/>
        <v>0</v>
      </c>
      <c r="E35" s="68">
        <v>10</v>
      </c>
      <c r="F35" s="69">
        <f t="shared" si="9"/>
        <v>61.5</v>
      </c>
      <c r="G35" s="28">
        <v>2</v>
      </c>
      <c r="H35" s="29">
        <f t="shared" si="10"/>
        <v>12.3</v>
      </c>
      <c r="I35" s="68">
        <v>0</v>
      </c>
      <c r="J35" s="69">
        <f t="shared" si="16"/>
        <v>0</v>
      </c>
      <c r="K35" s="28">
        <v>1</v>
      </c>
      <c r="L35" s="29">
        <f t="shared" si="11"/>
        <v>6.2</v>
      </c>
      <c r="M35" s="68">
        <v>0</v>
      </c>
      <c r="N35" s="69">
        <f t="shared" si="12"/>
        <v>0</v>
      </c>
      <c r="O35" s="28">
        <v>2</v>
      </c>
      <c r="P35" s="29">
        <f t="shared" si="13"/>
        <v>12.3</v>
      </c>
      <c r="Q35" s="68">
        <v>28</v>
      </c>
      <c r="R35" s="69">
        <f t="shared" si="14"/>
        <v>172.3</v>
      </c>
      <c r="S35" s="28">
        <v>9</v>
      </c>
      <c r="T35" s="29">
        <f t="shared" si="15"/>
        <v>55.4</v>
      </c>
      <c r="U35" s="22" t="s">
        <v>126</v>
      </c>
      <c r="W35" s="81">
        <f>+'4-1'!W35</f>
        <v>16248</v>
      </c>
      <c r="X35" s="81">
        <f>+'4-1'!X35</f>
        <v>8472</v>
      </c>
    </row>
    <row r="36" ht="21" customHeight="1">
      <c r="B36" s="2" t="s">
        <v>69</v>
      </c>
    </row>
  </sheetData>
  <sheetProtection/>
  <mergeCells count="52">
    <mergeCell ref="A31:B31"/>
    <mergeCell ref="A21:B21"/>
    <mergeCell ref="A22:B22"/>
    <mergeCell ref="A23:B23"/>
    <mergeCell ref="A24:B24"/>
    <mergeCell ref="A33:B33"/>
    <mergeCell ref="A25:B25"/>
    <mergeCell ref="A26:B26"/>
    <mergeCell ref="A27:B27"/>
    <mergeCell ref="A28:B28"/>
    <mergeCell ref="A29:B29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C1:U1"/>
    <mergeCell ref="A4:B7"/>
    <mergeCell ref="A8:B8"/>
    <mergeCell ref="U4:U7"/>
    <mergeCell ref="O6:P6"/>
    <mergeCell ref="S6:T6"/>
    <mergeCell ref="Q4:R4"/>
    <mergeCell ref="Q5:R5"/>
    <mergeCell ref="I5:J5"/>
    <mergeCell ref="I6:J6"/>
    <mergeCell ref="Q6:R6"/>
    <mergeCell ref="S4:T4"/>
    <mergeCell ref="S5:T5"/>
    <mergeCell ref="I4:J4"/>
    <mergeCell ref="K4:L4"/>
    <mergeCell ref="K5:L5"/>
    <mergeCell ref="K6:L6"/>
    <mergeCell ref="M6:N6"/>
    <mergeCell ref="M4:N5"/>
    <mergeCell ref="O4:P5"/>
    <mergeCell ref="E6:F6"/>
    <mergeCell ref="G6:H6"/>
    <mergeCell ref="C4:D4"/>
    <mergeCell ref="C5:D5"/>
    <mergeCell ref="C6:D6"/>
    <mergeCell ref="E4:F4"/>
    <mergeCell ref="E5:F5"/>
    <mergeCell ref="G4:H4"/>
    <mergeCell ref="G5:H5"/>
  </mergeCells>
  <printOptions horizontalCentered="1" verticalCentered="1"/>
  <pageMargins left="0.6692913385826772" right="0.31496062992125984" top="0.5118110236220472" bottom="0.4724409448818898" header="0" footer="0"/>
  <pageSetup blackAndWhite="1" fitToHeight="1" fitToWidth="1" horizontalDpi="600" verticalDpi="600" orientation="landscape" paperSize="9" scale="60" r:id="rId1"/>
  <ignoredErrors>
    <ignoredError sqref="K13 A8:B12 L13:L24 A13:B13 B2:R3 C13 N13:N24 D13:D14 R13:R24 E13 M13 P13:P24 O13 G13 Q13 F13:F24 I13 A3 H13 J13 J15:J24 D16:D23 H15:H24" formula="1"/>
    <ignoredError sqref="S6:T7 A4:R5 A6:R7" numberStoredAsText="1" formula="1"/>
    <ignoredError sqref="S4:T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view="pageBreakPreview" zoomScale="70" zoomScaleNormal="60" zoomScaleSheetLayoutView="70" zoomScalePageLayoutView="0" workbookViewId="0" topLeftCell="A1">
      <selection activeCell="A3" sqref="A3"/>
    </sheetView>
  </sheetViews>
  <sheetFormatPr defaultColWidth="9.00390625" defaultRowHeight="13.5"/>
  <cols>
    <col min="1" max="1" width="2.75390625" style="2" customWidth="1"/>
    <col min="2" max="2" width="11.875" style="2" customWidth="1"/>
    <col min="3" max="20" width="11.50390625" style="2" customWidth="1"/>
    <col min="21" max="21" width="7.00390625" style="2" customWidth="1"/>
    <col min="22" max="22" width="9.00390625" style="2" customWidth="1"/>
    <col min="23" max="24" width="10.875" style="2" bestFit="1" customWidth="1"/>
    <col min="25" max="16384" width="9.00390625" style="2" customWidth="1"/>
  </cols>
  <sheetData>
    <row r="1" spans="1:21" ht="18.75">
      <c r="A1" s="23" t="s">
        <v>0</v>
      </c>
      <c r="B1" s="5"/>
      <c r="C1" s="100" t="s">
        <v>111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</row>
    <row r="2" spans="1:2" ht="14.25">
      <c r="A2" s="23" t="s">
        <v>129</v>
      </c>
      <c r="B2" s="5"/>
    </row>
    <row r="3" spans="2:21" ht="14.25" thickBot="1">
      <c r="B3" s="3"/>
      <c r="T3" s="4"/>
      <c r="U3" s="4" t="s">
        <v>133</v>
      </c>
    </row>
    <row r="4" spans="1:21" ht="19.5" customHeight="1">
      <c r="A4" s="101" t="s">
        <v>68</v>
      </c>
      <c r="B4" s="102"/>
      <c r="C4" s="93" t="s">
        <v>31</v>
      </c>
      <c r="D4" s="94"/>
      <c r="E4" s="93" t="s">
        <v>31</v>
      </c>
      <c r="F4" s="94"/>
      <c r="G4" s="93" t="s">
        <v>31</v>
      </c>
      <c r="H4" s="94"/>
      <c r="I4" s="87" t="s">
        <v>55</v>
      </c>
      <c r="J4" s="88"/>
      <c r="K4" s="97" t="s">
        <v>31</v>
      </c>
      <c r="L4" s="94"/>
      <c r="M4" s="97" t="s">
        <v>31</v>
      </c>
      <c r="N4" s="94"/>
      <c r="O4" s="97" t="s">
        <v>31</v>
      </c>
      <c r="P4" s="94"/>
      <c r="Q4" s="87" t="s">
        <v>132</v>
      </c>
      <c r="R4" s="88"/>
      <c r="S4" s="87" t="s">
        <v>51</v>
      </c>
      <c r="T4" s="88"/>
      <c r="U4" s="108" t="s">
        <v>35</v>
      </c>
    </row>
    <row r="5" spans="1:23" ht="19.5" customHeight="1">
      <c r="A5" s="103"/>
      <c r="B5" s="104"/>
      <c r="C5" s="83" t="s">
        <v>58</v>
      </c>
      <c r="D5" s="84"/>
      <c r="E5" s="83" t="s">
        <v>57</v>
      </c>
      <c r="F5" s="84"/>
      <c r="G5" s="83" t="s">
        <v>56</v>
      </c>
      <c r="H5" s="84"/>
      <c r="I5" s="89"/>
      <c r="J5" s="84"/>
      <c r="K5" s="89" t="s">
        <v>54</v>
      </c>
      <c r="L5" s="84"/>
      <c r="M5" s="89" t="s">
        <v>53</v>
      </c>
      <c r="N5" s="84"/>
      <c r="O5" s="89" t="s">
        <v>52</v>
      </c>
      <c r="P5" s="84"/>
      <c r="Q5" s="89"/>
      <c r="R5" s="84"/>
      <c r="S5" s="89"/>
      <c r="T5" s="84"/>
      <c r="U5" s="109"/>
      <c r="W5" s="2" t="str">
        <f>+'4-1'!W5</f>
        <v>j2501参照 日本人人口</v>
      </c>
    </row>
    <row r="6" spans="1:24" ht="19.5" customHeight="1">
      <c r="A6" s="103"/>
      <c r="B6" s="104"/>
      <c r="C6" s="85" t="s">
        <v>89</v>
      </c>
      <c r="D6" s="86"/>
      <c r="E6" s="85" t="s">
        <v>90</v>
      </c>
      <c r="F6" s="86"/>
      <c r="G6" s="85" t="s">
        <v>91</v>
      </c>
      <c r="H6" s="86"/>
      <c r="I6" s="85" t="s">
        <v>92</v>
      </c>
      <c r="J6" s="86"/>
      <c r="K6" s="85" t="s">
        <v>93</v>
      </c>
      <c r="L6" s="86"/>
      <c r="M6" s="85" t="s">
        <v>94</v>
      </c>
      <c r="N6" s="86"/>
      <c r="O6" s="85" t="s">
        <v>95</v>
      </c>
      <c r="P6" s="86"/>
      <c r="Q6" s="85" t="s">
        <v>96</v>
      </c>
      <c r="R6" s="86"/>
      <c r="S6" s="124" t="s">
        <v>97</v>
      </c>
      <c r="T6" s="106"/>
      <c r="U6" s="109"/>
      <c r="W6" s="2" t="s">
        <v>60</v>
      </c>
      <c r="X6" s="2" t="s">
        <v>59</v>
      </c>
    </row>
    <row r="7" spans="1:21" ht="19.5" customHeight="1">
      <c r="A7" s="105"/>
      <c r="B7" s="106"/>
      <c r="C7" s="7" t="s">
        <v>40</v>
      </c>
      <c r="D7" s="7" t="s">
        <v>41</v>
      </c>
      <c r="E7" s="7" t="s">
        <v>40</v>
      </c>
      <c r="F7" s="7" t="s">
        <v>41</v>
      </c>
      <c r="G7" s="7" t="s">
        <v>40</v>
      </c>
      <c r="H7" s="7" t="s">
        <v>41</v>
      </c>
      <c r="I7" s="7" t="s">
        <v>40</v>
      </c>
      <c r="J7" s="7" t="s">
        <v>41</v>
      </c>
      <c r="K7" s="7" t="s">
        <v>40</v>
      </c>
      <c r="L7" s="7" t="s">
        <v>41</v>
      </c>
      <c r="M7" s="7" t="s">
        <v>40</v>
      </c>
      <c r="N7" s="7" t="s">
        <v>41</v>
      </c>
      <c r="O7" s="7" t="s">
        <v>40</v>
      </c>
      <c r="P7" s="7" t="s">
        <v>41</v>
      </c>
      <c r="Q7" s="7" t="s">
        <v>40</v>
      </c>
      <c r="R7" s="7" t="s">
        <v>41</v>
      </c>
      <c r="S7" s="7" t="s">
        <v>40</v>
      </c>
      <c r="T7" s="7" t="s">
        <v>41</v>
      </c>
      <c r="U7" s="110"/>
    </row>
    <row r="8" spans="1:24" ht="21" customHeight="1">
      <c r="A8" s="115" t="s">
        <v>1</v>
      </c>
      <c r="B8" s="115"/>
      <c r="C8" s="38">
        <f>SUM(C10:C12)</f>
        <v>244</v>
      </c>
      <c r="D8" s="39">
        <f>ROUND(C8/$W8*100000,1)</f>
        <v>20.9</v>
      </c>
      <c r="E8" s="50">
        <f>SUM(E10:E12)</f>
        <v>312</v>
      </c>
      <c r="F8" s="51">
        <f>ROUND(E8/$W8*100000,1)</f>
        <v>26.7</v>
      </c>
      <c r="G8" s="38">
        <f>SUM(G10:G12)</f>
        <v>701</v>
      </c>
      <c r="H8" s="39">
        <f>ROUND(G8/$W8*100000,1)</f>
        <v>59.9</v>
      </c>
      <c r="I8" s="50">
        <f>SUM(I10:I12)</f>
        <v>1361</v>
      </c>
      <c r="J8" s="51">
        <f>ROUND(I8/$W8*100000,1)</f>
        <v>116.3</v>
      </c>
      <c r="K8" s="38">
        <f>SUM(K10:K12)</f>
        <v>148</v>
      </c>
      <c r="L8" s="39">
        <f>ROUND(K8/$W8*100000,1)</f>
        <v>12.6</v>
      </c>
      <c r="M8" s="50">
        <f>SUM(M10:M12)</f>
        <v>356</v>
      </c>
      <c r="N8" s="51">
        <f>ROUND(M8/$W8*100000,1)</f>
        <v>30.4</v>
      </c>
      <c r="O8" s="38">
        <f>SUM(O10:O12)</f>
        <v>808</v>
      </c>
      <c r="P8" s="39">
        <f>ROUND(O8/$W8*100000,1)</f>
        <v>69.1</v>
      </c>
      <c r="Q8" s="50">
        <f>SUM(Q10:Q12)</f>
        <v>149</v>
      </c>
      <c r="R8" s="51">
        <f>ROUND(Q8/$W8*100000,1)</f>
        <v>12.7</v>
      </c>
      <c r="S8" s="38">
        <f>SUM(S10:S12)</f>
        <v>1467</v>
      </c>
      <c r="T8" s="39">
        <f>ROUND(S8/$W8*100000,1)</f>
        <v>125.4</v>
      </c>
      <c r="U8" s="40" t="s">
        <v>16</v>
      </c>
      <c r="W8" s="36">
        <f>+'4-1'!W8</f>
        <v>1170000</v>
      </c>
      <c r="X8" s="36">
        <f>+'4-1'!X8</f>
        <v>617000</v>
      </c>
    </row>
    <row r="9" spans="1:24" ht="12" customHeight="1">
      <c r="A9" s="117"/>
      <c r="B9" s="117"/>
      <c r="C9" s="11"/>
      <c r="D9" s="9"/>
      <c r="E9" s="52"/>
      <c r="F9" s="53"/>
      <c r="G9" s="11"/>
      <c r="H9" s="9"/>
      <c r="I9" s="52"/>
      <c r="J9" s="53"/>
      <c r="K9" s="11"/>
      <c r="L9" s="9"/>
      <c r="M9" s="52"/>
      <c r="N9" s="53"/>
      <c r="O9" s="11"/>
      <c r="P9" s="9"/>
      <c r="Q9" s="52"/>
      <c r="R9" s="53"/>
      <c r="S9" s="11"/>
      <c r="T9" s="9"/>
      <c r="U9" s="10"/>
      <c r="W9" s="36"/>
      <c r="X9" s="36"/>
    </row>
    <row r="10" spans="1:24" ht="21" customHeight="1">
      <c r="A10" s="117" t="s">
        <v>2</v>
      </c>
      <c r="B10" s="117"/>
      <c r="C10" s="8">
        <f>SUM(C14:C27)</f>
        <v>235</v>
      </c>
      <c r="D10" s="9">
        <f>ROUND(C10/$W10*100000,1)</f>
        <v>21.1</v>
      </c>
      <c r="E10" s="54">
        <f>SUM(E14:E27)</f>
        <v>290</v>
      </c>
      <c r="F10" s="53">
        <f>ROUND(E10/$W10*100000,1)</f>
        <v>26</v>
      </c>
      <c r="G10" s="8">
        <f>SUM(G14:G27)</f>
        <v>665</v>
      </c>
      <c r="H10" s="9">
        <f>ROUND(G10/$W10*100000,1)</f>
        <v>59.7</v>
      </c>
      <c r="I10" s="54">
        <f>SUM(I14:I27)</f>
        <v>1281</v>
      </c>
      <c r="J10" s="53">
        <f>ROUND(I10/$W10*100000,1)</f>
        <v>115</v>
      </c>
      <c r="K10" s="8">
        <f>SUM(K14:K27)</f>
        <v>140</v>
      </c>
      <c r="L10" s="9">
        <f>ROUND(K10/$W10*100000,1)</f>
        <v>12.6</v>
      </c>
      <c r="M10" s="54">
        <f>SUM(M14:M27)</f>
        <v>343</v>
      </c>
      <c r="N10" s="53">
        <f>ROUND(M10/$W10*100000,1)</f>
        <v>30.8</v>
      </c>
      <c r="O10" s="8">
        <f>SUM(O14:O27)</f>
        <v>754</v>
      </c>
      <c r="P10" s="9">
        <f>ROUND(O10/$W10*100000,1)</f>
        <v>67.7</v>
      </c>
      <c r="Q10" s="54">
        <f>SUM(Q14:Q27)</f>
        <v>140</v>
      </c>
      <c r="R10" s="53">
        <f>ROUND(Q10/$W10*100000,1)</f>
        <v>12.6</v>
      </c>
      <c r="S10" s="8">
        <f>SUM(S14:S27)</f>
        <v>1405</v>
      </c>
      <c r="T10" s="9">
        <f>ROUND(S10/$W10*100000,1)</f>
        <v>126.1</v>
      </c>
      <c r="U10" s="10" t="s">
        <v>17</v>
      </c>
      <c r="W10" s="36">
        <f>+'4-1'!W10</f>
        <v>1113778</v>
      </c>
      <c r="X10" s="36">
        <f>+'4-1'!X10</f>
        <v>586641</v>
      </c>
    </row>
    <row r="11" spans="1:24" ht="12" customHeight="1">
      <c r="A11" s="117"/>
      <c r="B11" s="117"/>
      <c r="C11" s="11"/>
      <c r="D11" s="9"/>
      <c r="E11" s="52"/>
      <c r="F11" s="53"/>
      <c r="G11" s="11"/>
      <c r="H11" s="9"/>
      <c r="I11" s="52"/>
      <c r="J11" s="53"/>
      <c r="K11" s="11"/>
      <c r="L11" s="9"/>
      <c r="M11" s="52"/>
      <c r="N11" s="53"/>
      <c r="O11" s="11"/>
      <c r="P11" s="9"/>
      <c r="Q11" s="52"/>
      <c r="R11" s="53"/>
      <c r="S11" s="11"/>
      <c r="T11" s="9"/>
      <c r="U11" s="10"/>
      <c r="W11" s="36"/>
      <c r="X11" s="36"/>
    </row>
    <row r="12" spans="1:24" ht="21" customHeight="1">
      <c r="A12" s="115" t="s">
        <v>106</v>
      </c>
      <c r="B12" s="115"/>
      <c r="C12" s="38">
        <f>SUM(C29,C31,C33,)</f>
        <v>9</v>
      </c>
      <c r="D12" s="39">
        <f>ROUND(C12/$W12*100000,1)</f>
        <v>16.1</v>
      </c>
      <c r="E12" s="55">
        <f>SUM(E29,E31,E33)</f>
        <v>22</v>
      </c>
      <c r="F12" s="56">
        <f>ROUND(E12/$W12*100000,1)</f>
        <v>39.2</v>
      </c>
      <c r="G12" s="38">
        <f>SUM(G29,G31,G33,)</f>
        <v>36</v>
      </c>
      <c r="H12" s="39">
        <f>ROUND(G12/$W12*100000,1)</f>
        <v>64.2</v>
      </c>
      <c r="I12" s="55">
        <f>SUM(I29,I31,I33,)</f>
        <v>80</v>
      </c>
      <c r="J12" s="56">
        <f>ROUND(I12/$W12*100000,1)</f>
        <v>142.7</v>
      </c>
      <c r="K12" s="38">
        <f>SUM(K29,K31,K33,)</f>
        <v>8</v>
      </c>
      <c r="L12" s="39">
        <f>ROUND(K12/$W12*100000,1)</f>
        <v>14.3</v>
      </c>
      <c r="M12" s="55">
        <f>SUM(M29,M31,M33,)</f>
        <v>13</v>
      </c>
      <c r="N12" s="56">
        <f>ROUND(M12/$W12*100000,1)</f>
        <v>23.2</v>
      </c>
      <c r="O12" s="38">
        <f>SUM(O29,O31,O33,)</f>
        <v>54</v>
      </c>
      <c r="P12" s="39">
        <f>ROUND(O12/$W12*100000,1)</f>
        <v>96.3</v>
      </c>
      <c r="Q12" s="55">
        <f>SUM(Q29,Q31,Q33,)</f>
        <v>9</v>
      </c>
      <c r="R12" s="56">
        <f>ROUND(Q12/$W12*100000,1)</f>
        <v>16.1</v>
      </c>
      <c r="S12" s="38">
        <f>SUM(S29,S31,S33,)</f>
        <v>62</v>
      </c>
      <c r="T12" s="39">
        <f>ROUND(S12/$W12*100000,1)</f>
        <v>110.6</v>
      </c>
      <c r="U12" s="40" t="s">
        <v>113</v>
      </c>
      <c r="W12" s="36">
        <f>+'4-1'!W12</f>
        <v>56067</v>
      </c>
      <c r="X12" s="36">
        <f>+'4-1'!X12</f>
        <v>29409</v>
      </c>
    </row>
    <row r="13" spans="1:24" ht="12" customHeight="1">
      <c r="A13" s="117"/>
      <c r="B13" s="117"/>
      <c r="C13" s="24"/>
      <c r="D13" s="25"/>
      <c r="E13" s="63"/>
      <c r="F13" s="64"/>
      <c r="G13" s="24"/>
      <c r="H13" s="25"/>
      <c r="I13" s="63"/>
      <c r="J13" s="64"/>
      <c r="K13" s="24"/>
      <c r="L13" s="25"/>
      <c r="M13" s="63"/>
      <c r="N13" s="64"/>
      <c r="O13" s="24"/>
      <c r="P13" s="25"/>
      <c r="Q13" s="63"/>
      <c r="R13" s="64"/>
      <c r="S13" s="24"/>
      <c r="T13" s="25"/>
      <c r="U13" s="10"/>
      <c r="W13" s="36"/>
      <c r="X13" s="36"/>
    </row>
    <row r="14" spans="1:24" s="17" customFormat="1" ht="21" customHeight="1">
      <c r="A14" s="116" t="s">
        <v>3</v>
      </c>
      <c r="B14" s="116"/>
      <c r="C14" s="26">
        <v>83</v>
      </c>
      <c r="D14" s="27">
        <f aca="true" t="shared" si="0" ref="D14:F26">ROUND(C14/$W14*100000,1)</f>
        <v>17.5</v>
      </c>
      <c r="E14" s="65">
        <v>93</v>
      </c>
      <c r="F14" s="66">
        <f t="shared" si="0"/>
        <v>19.6</v>
      </c>
      <c r="G14" s="26">
        <v>180</v>
      </c>
      <c r="H14" s="27">
        <f aca="true" t="shared" si="1" ref="H14:H27">ROUND(G14/$W14*100000,1)</f>
        <v>37.9</v>
      </c>
      <c r="I14" s="65">
        <v>302</v>
      </c>
      <c r="J14" s="58">
        <f>ROUND(I14/$W14*100000,1)</f>
        <v>63.6</v>
      </c>
      <c r="K14" s="26">
        <v>44</v>
      </c>
      <c r="L14" s="27">
        <f aca="true" t="shared" si="2" ref="L14:L27">ROUND(K14/$W14*100000,1)</f>
        <v>9.3</v>
      </c>
      <c r="M14" s="65">
        <v>93</v>
      </c>
      <c r="N14" s="66">
        <f>ROUND(M14/$W14*100000,1)</f>
        <v>19.6</v>
      </c>
      <c r="O14" s="26">
        <v>153</v>
      </c>
      <c r="P14" s="27">
        <f aca="true" t="shared" si="3" ref="P14:P27">ROUND(O14/$W14*100000,1)</f>
        <v>32.2</v>
      </c>
      <c r="Q14" s="65">
        <v>39</v>
      </c>
      <c r="R14" s="66">
        <f aca="true" t="shared" si="4" ref="R14:R26">ROUND(Q14/$W14*100000,1)</f>
        <v>8.2</v>
      </c>
      <c r="S14" s="26">
        <v>414</v>
      </c>
      <c r="T14" s="27">
        <f aca="true" t="shared" si="5" ref="T14:T27">ROUND(S14/$W14*100000,1)</f>
        <v>87.1</v>
      </c>
      <c r="U14" s="15" t="s">
        <v>18</v>
      </c>
      <c r="W14" s="81">
        <f>+'4-1'!W14</f>
        <v>475189</v>
      </c>
      <c r="X14" s="81">
        <f>+'4-1'!X14</f>
        <v>246949</v>
      </c>
    </row>
    <row r="15" spans="1:24" s="17" customFormat="1" ht="21" customHeight="1">
      <c r="A15" s="116" t="s">
        <v>4</v>
      </c>
      <c r="B15" s="116"/>
      <c r="C15" s="26">
        <v>41</v>
      </c>
      <c r="D15" s="27">
        <f t="shared" si="0"/>
        <v>34.5</v>
      </c>
      <c r="E15" s="65">
        <v>30</v>
      </c>
      <c r="F15" s="66">
        <f t="shared" si="0"/>
        <v>25.3</v>
      </c>
      <c r="G15" s="26">
        <v>66</v>
      </c>
      <c r="H15" s="27">
        <f t="shared" si="1"/>
        <v>55.6</v>
      </c>
      <c r="I15" s="65">
        <v>123</v>
      </c>
      <c r="J15" s="58">
        <f aca="true" t="shared" si="6" ref="J15:J26">ROUND(I15/$W15*100000,1)</f>
        <v>103.6</v>
      </c>
      <c r="K15" s="26">
        <v>16</v>
      </c>
      <c r="L15" s="27">
        <f t="shared" si="2"/>
        <v>13.5</v>
      </c>
      <c r="M15" s="65">
        <v>30</v>
      </c>
      <c r="N15" s="66">
        <f aca="true" t="shared" si="7" ref="N15:N26">ROUND(M15/$W15*100000,1)</f>
        <v>25.3</v>
      </c>
      <c r="O15" s="26">
        <v>69</v>
      </c>
      <c r="P15" s="27">
        <f t="shared" si="3"/>
        <v>58.1</v>
      </c>
      <c r="Q15" s="65">
        <v>26</v>
      </c>
      <c r="R15" s="66">
        <f t="shared" si="4"/>
        <v>21.9</v>
      </c>
      <c r="S15" s="26">
        <v>169</v>
      </c>
      <c r="T15" s="27">
        <f t="shared" si="5"/>
        <v>142.4</v>
      </c>
      <c r="U15" s="15" t="s">
        <v>19</v>
      </c>
      <c r="W15" s="81">
        <f>+'4-1'!W15</f>
        <v>118693</v>
      </c>
      <c r="X15" s="81">
        <f>+'4-1'!X15</f>
        <v>64585</v>
      </c>
    </row>
    <row r="16" spans="1:24" s="17" customFormat="1" ht="21" customHeight="1">
      <c r="A16" s="116" t="s">
        <v>5</v>
      </c>
      <c r="B16" s="116"/>
      <c r="C16" s="26">
        <v>21</v>
      </c>
      <c r="D16" s="27">
        <f t="shared" si="0"/>
        <v>25.1</v>
      </c>
      <c r="E16" s="65">
        <v>9</v>
      </c>
      <c r="F16" s="66">
        <f t="shared" si="0"/>
        <v>10.7</v>
      </c>
      <c r="G16" s="26">
        <v>69</v>
      </c>
      <c r="H16" s="27">
        <f t="shared" si="1"/>
        <v>82.3</v>
      </c>
      <c r="I16" s="65">
        <v>128</v>
      </c>
      <c r="J16" s="58">
        <f t="shared" si="6"/>
        <v>152.8</v>
      </c>
      <c r="K16" s="26">
        <v>11</v>
      </c>
      <c r="L16" s="27">
        <f t="shared" si="2"/>
        <v>13.1</v>
      </c>
      <c r="M16" s="65">
        <v>31</v>
      </c>
      <c r="N16" s="66">
        <f t="shared" si="7"/>
        <v>37</v>
      </c>
      <c r="O16" s="26">
        <v>86</v>
      </c>
      <c r="P16" s="27">
        <f t="shared" si="3"/>
        <v>102.6</v>
      </c>
      <c r="Q16" s="65">
        <v>3</v>
      </c>
      <c r="R16" s="66">
        <f t="shared" si="4"/>
        <v>3.6</v>
      </c>
      <c r="S16" s="26">
        <v>99</v>
      </c>
      <c r="T16" s="27">
        <f t="shared" si="5"/>
        <v>118.2</v>
      </c>
      <c r="U16" s="15" t="s">
        <v>20</v>
      </c>
      <c r="W16" s="81">
        <f>+'4-1'!W16</f>
        <v>83789</v>
      </c>
      <c r="X16" s="81">
        <f>+'4-1'!X16</f>
        <v>43618</v>
      </c>
    </row>
    <row r="17" spans="1:24" s="17" customFormat="1" ht="21" customHeight="1">
      <c r="A17" s="116" t="s">
        <v>6</v>
      </c>
      <c r="B17" s="116"/>
      <c r="C17" s="26">
        <v>14</v>
      </c>
      <c r="D17" s="27">
        <f t="shared" si="0"/>
        <v>20.5</v>
      </c>
      <c r="E17" s="65">
        <v>22</v>
      </c>
      <c r="F17" s="66">
        <f t="shared" si="0"/>
        <v>32.1</v>
      </c>
      <c r="G17" s="26">
        <v>49</v>
      </c>
      <c r="H17" s="27">
        <f t="shared" si="1"/>
        <v>71.6</v>
      </c>
      <c r="I17" s="65">
        <v>93</v>
      </c>
      <c r="J17" s="58">
        <f t="shared" si="6"/>
        <v>135.9</v>
      </c>
      <c r="K17" s="26">
        <v>11</v>
      </c>
      <c r="L17" s="27">
        <f t="shared" si="2"/>
        <v>16.1</v>
      </c>
      <c r="M17" s="65">
        <v>27</v>
      </c>
      <c r="N17" s="66">
        <f t="shared" si="7"/>
        <v>39.5</v>
      </c>
      <c r="O17" s="26">
        <v>52</v>
      </c>
      <c r="P17" s="27">
        <f t="shared" si="3"/>
        <v>76</v>
      </c>
      <c r="Q17" s="65">
        <v>12</v>
      </c>
      <c r="R17" s="66">
        <f t="shared" si="4"/>
        <v>17.5</v>
      </c>
      <c r="S17" s="26">
        <v>96</v>
      </c>
      <c r="T17" s="27">
        <f t="shared" si="5"/>
        <v>140.3</v>
      </c>
      <c r="U17" s="15" t="s">
        <v>21</v>
      </c>
      <c r="W17" s="81">
        <f>+'4-1'!W17</f>
        <v>68435</v>
      </c>
      <c r="X17" s="81">
        <f>+'4-1'!X17</f>
        <v>35981</v>
      </c>
    </row>
    <row r="18" spans="1:24" s="17" customFormat="1" ht="21" customHeight="1">
      <c r="A18" s="116" t="s">
        <v>7</v>
      </c>
      <c r="B18" s="116"/>
      <c r="C18" s="26">
        <v>16</v>
      </c>
      <c r="D18" s="27">
        <f t="shared" si="0"/>
        <v>21.6</v>
      </c>
      <c r="E18" s="65">
        <v>33</v>
      </c>
      <c r="F18" s="66">
        <f t="shared" si="0"/>
        <v>44.6</v>
      </c>
      <c r="G18" s="26">
        <v>49</v>
      </c>
      <c r="H18" s="27">
        <f t="shared" si="1"/>
        <v>66.2</v>
      </c>
      <c r="I18" s="65">
        <v>94</v>
      </c>
      <c r="J18" s="58">
        <f t="shared" si="6"/>
        <v>127</v>
      </c>
      <c r="K18" s="26">
        <v>9</v>
      </c>
      <c r="L18" s="27">
        <f t="shared" si="2"/>
        <v>12.2</v>
      </c>
      <c r="M18" s="65">
        <v>28</v>
      </c>
      <c r="N18" s="66">
        <f t="shared" si="7"/>
        <v>37.8</v>
      </c>
      <c r="O18" s="26">
        <v>57</v>
      </c>
      <c r="P18" s="27">
        <f t="shared" si="3"/>
        <v>77</v>
      </c>
      <c r="Q18" s="65">
        <v>13</v>
      </c>
      <c r="R18" s="66">
        <f t="shared" si="4"/>
        <v>17.6</v>
      </c>
      <c r="S18" s="26">
        <v>94</v>
      </c>
      <c r="T18" s="27">
        <f t="shared" si="5"/>
        <v>127</v>
      </c>
      <c r="U18" s="15" t="s">
        <v>22</v>
      </c>
      <c r="W18" s="81">
        <f>+'4-1'!W18</f>
        <v>74026</v>
      </c>
      <c r="X18" s="81">
        <f>+'4-1'!X18</f>
        <v>39926</v>
      </c>
    </row>
    <row r="19" spans="1:24" s="17" customFormat="1" ht="21" customHeight="1">
      <c r="A19" s="116" t="s">
        <v>8</v>
      </c>
      <c r="B19" s="116"/>
      <c r="C19" s="26">
        <v>8</v>
      </c>
      <c r="D19" s="27">
        <f t="shared" si="0"/>
        <v>20.2</v>
      </c>
      <c r="E19" s="65">
        <v>8</v>
      </c>
      <c r="F19" s="66">
        <f t="shared" si="0"/>
        <v>20.2</v>
      </c>
      <c r="G19" s="26">
        <v>22</v>
      </c>
      <c r="H19" s="27">
        <f t="shared" si="1"/>
        <v>55.6</v>
      </c>
      <c r="I19" s="65">
        <v>69</v>
      </c>
      <c r="J19" s="58">
        <f t="shared" si="6"/>
        <v>174.3</v>
      </c>
      <c r="K19" s="26">
        <v>9</v>
      </c>
      <c r="L19" s="27">
        <f t="shared" si="2"/>
        <v>22.7</v>
      </c>
      <c r="M19" s="65">
        <v>21</v>
      </c>
      <c r="N19" s="66">
        <f t="shared" si="7"/>
        <v>53</v>
      </c>
      <c r="O19" s="26">
        <v>38</v>
      </c>
      <c r="P19" s="27">
        <f t="shared" si="3"/>
        <v>96</v>
      </c>
      <c r="Q19" s="65">
        <v>9</v>
      </c>
      <c r="R19" s="66">
        <f t="shared" si="4"/>
        <v>22.7</v>
      </c>
      <c r="S19" s="26">
        <v>56</v>
      </c>
      <c r="T19" s="27">
        <f t="shared" si="5"/>
        <v>141.4</v>
      </c>
      <c r="U19" s="15" t="s">
        <v>23</v>
      </c>
      <c r="W19" s="81">
        <f>+'4-1'!W19</f>
        <v>39594</v>
      </c>
      <c r="X19" s="81">
        <f>+'4-1'!X19</f>
        <v>21141</v>
      </c>
    </row>
    <row r="20" spans="1:24" s="17" customFormat="1" ht="21" customHeight="1">
      <c r="A20" s="116" t="s">
        <v>9</v>
      </c>
      <c r="B20" s="116"/>
      <c r="C20" s="26">
        <v>5</v>
      </c>
      <c r="D20" s="27">
        <f t="shared" si="0"/>
        <v>26.7</v>
      </c>
      <c r="E20" s="65">
        <v>9</v>
      </c>
      <c r="F20" s="66">
        <f t="shared" si="0"/>
        <v>48.1</v>
      </c>
      <c r="G20" s="26">
        <v>10</v>
      </c>
      <c r="H20" s="27">
        <f t="shared" si="1"/>
        <v>53.4</v>
      </c>
      <c r="I20" s="65">
        <v>31</v>
      </c>
      <c r="J20" s="58">
        <f t="shared" si="6"/>
        <v>165.6</v>
      </c>
      <c r="K20" s="26">
        <v>3</v>
      </c>
      <c r="L20" s="27">
        <f t="shared" si="2"/>
        <v>16</v>
      </c>
      <c r="M20" s="65">
        <v>9</v>
      </c>
      <c r="N20" s="66">
        <f t="shared" si="7"/>
        <v>48.1</v>
      </c>
      <c r="O20" s="26">
        <v>18</v>
      </c>
      <c r="P20" s="27">
        <f t="shared" si="3"/>
        <v>96.2</v>
      </c>
      <c r="Q20" s="65">
        <v>5</v>
      </c>
      <c r="R20" s="66">
        <f t="shared" si="4"/>
        <v>26.7</v>
      </c>
      <c r="S20" s="26">
        <v>27</v>
      </c>
      <c r="T20" s="27">
        <f t="shared" si="5"/>
        <v>144.2</v>
      </c>
      <c r="U20" s="15" t="s">
        <v>24</v>
      </c>
      <c r="W20" s="81">
        <f>+'4-1'!W20</f>
        <v>18718</v>
      </c>
      <c r="X20" s="81">
        <f>+'4-1'!X20</f>
        <v>10034</v>
      </c>
    </row>
    <row r="21" spans="1:24" s="17" customFormat="1" ht="21" customHeight="1">
      <c r="A21" s="116" t="s">
        <v>10</v>
      </c>
      <c r="B21" s="116"/>
      <c r="C21" s="26">
        <v>4</v>
      </c>
      <c r="D21" s="27">
        <f t="shared" si="0"/>
        <v>17.4</v>
      </c>
      <c r="E21" s="65">
        <v>7</v>
      </c>
      <c r="F21" s="66">
        <f t="shared" si="0"/>
        <v>30.4</v>
      </c>
      <c r="G21" s="26">
        <v>24</v>
      </c>
      <c r="H21" s="27">
        <f t="shared" si="1"/>
        <v>104.2</v>
      </c>
      <c r="I21" s="65">
        <v>48</v>
      </c>
      <c r="J21" s="58">
        <f t="shared" si="6"/>
        <v>208.4</v>
      </c>
      <c r="K21" s="26">
        <v>6</v>
      </c>
      <c r="L21" s="27">
        <f t="shared" si="2"/>
        <v>26</v>
      </c>
      <c r="M21" s="65">
        <v>13</v>
      </c>
      <c r="N21" s="66">
        <f t="shared" si="7"/>
        <v>56.4</v>
      </c>
      <c r="O21" s="26">
        <v>29</v>
      </c>
      <c r="P21" s="27">
        <f t="shared" si="3"/>
        <v>125.9</v>
      </c>
      <c r="Q21" s="65">
        <v>5</v>
      </c>
      <c r="R21" s="66">
        <f t="shared" si="4"/>
        <v>21.7</v>
      </c>
      <c r="S21" s="26">
        <v>101</v>
      </c>
      <c r="T21" s="27">
        <f t="shared" si="5"/>
        <v>438.4</v>
      </c>
      <c r="U21" s="15" t="s">
        <v>25</v>
      </c>
      <c r="W21" s="81">
        <f>+'4-1'!W21</f>
        <v>23038</v>
      </c>
      <c r="X21" s="81">
        <f>+'4-1'!X21</f>
        <v>12348</v>
      </c>
    </row>
    <row r="22" spans="1:24" s="17" customFormat="1" ht="21" customHeight="1">
      <c r="A22" s="116" t="s">
        <v>11</v>
      </c>
      <c r="B22" s="116"/>
      <c r="C22" s="26">
        <v>5</v>
      </c>
      <c r="D22" s="27">
        <f t="shared" si="0"/>
        <v>21.8</v>
      </c>
      <c r="E22" s="65">
        <v>8</v>
      </c>
      <c r="F22" s="66">
        <f t="shared" si="0"/>
        <v>34.9</v>
      </c>
      <c r="G22" s="26">
        <v>31</v>
      </c>
      <c r="H22" s="27">
        <f t="shared" si="1"/>
        <v>135.1</v>
      </c>
      <c r="I22" s="65">
        <v>53</v>
      </c>
      <c r="J22" s="58">
        <f t="shared" si="6"/>
        <v>231</v>
      </c>
      <c r="K22" s="26">
        <v>2</v>
      </c>
      <c r="L22" s="27">
        <f t="shared" si="2"/>
        <v>8.7</v>
      </c>
      <c r="M22" s="65">
        <v>15</v>
      </c>
      <c r="N22" s="66">
        <f t="shared" si="7"/>
        <v>65.4</v>
      </c>
      <c r="O22" s="26">
        <v>33</v>
      </c>
      <c r="P22" s="27">
        <f t="shared" si="3"/>
        <v>143.8</v>
      </c>
      <c r="Q22" s="65">
        <v>4</v>
      </c>
      <c r="R22" s="66">
        <f t="shared" si="4"/>
        <v>17.4</v>
      </c>
      <c r="S22" s="26">
        <v>56</v>
      </c>
      <c r="T22" s="27">
        <f t="shared" si="5"/>
        <v>244.1</v>
      </c>
      <c r="U22" s="15" t="s">
        <v>121</v>
      </c>
      <c r="W22" s="81">
        <f>+'4-1'!W22</f>
        <v>22942</v>
      </c>
      <c r="X22" s="81">
        <f>+'4-1'!X22</f>
        <v>12102</v>
      </c>
    </row>
    <row r="23" spans="1:24" s="17" customFormat="1" ht="21" customHeight="1">
      <c r="A23" s="116" t="s">
        <v>12</v>
      </c>
      <c r="B23" s="116"/>
      <c r="C23" s="26">
        <v>5</v>
      </c>
      <c r="D23" s="27">
        <f t="shared" si="0"/>
        <v>16.4</v>
      </c>
      <c r="E23" s="65">
        <v>10</v>
      </c>
      <c r="F23" s="66">
        <f t="shared" si="0"/>
        <v>32.9</v>
      </c>
      <c r="G23" s="26">
        <v>22</v>
      </c>
      <c r="H23" s="27">
        <f t="shared" si="1"/>
        <v>72.3</v>
      </c>
      <c r="I23" s="65">
        <v>52</v>
      </c>
      <c r="J23" s="58">
        <f t="shared" si="6"/>
        <v>171</v>
      </c>
      <c r="K23" s="26">
        <v>5</v>
      </c>
      <c r="L23" s="27">
        <f t="shared" si="2"/>
        <v>16.4</v>
      </c>
      <c r="M23" s="65">
        <v>10</v>
      </c>
      <c r="N23" s="66">
        <f t="shared" si="7"/>
        <v>32.9</v>
      </c>
      <c r="O23" s="26">
        <v>36</v>
      </c>
      <c r="P23" s="27">
        <f t="shared" si="3"/>
        <v>118.4</v>
      </c>
      <c r="Q23" s="65">
        <v>3</v>
      </c>
      <c r="R23" s="66">
        <f t="shared" si="4"/>
        <v>9.9</v>
      </c>
      <c r="S23" s="26">
        <v>42</v>
      </c>
      <c r="T23" s="27">
        <f t="shared" si="5"/>
        <v>138.1</v>
      </c>
      <c r="U23" s="15" t="s">
        <v>26</v>
      </c>
      <c r="W23" s="81">
        <f>+'4-1'!W23</f>
        <v>30408</v>
      </c>
      <c r="X23" s="81">
        <f>+'4-1'!X23</f>
        <v>15833</v>
      </c>
    </row>
    <row r="24" spans="1:24" s="17" customFormat="1" ht="21" customHeight="1">
      <c r="A24" s="116" t="s">
        <v>13</v>
      </c>
      <c r="B24" s="116"/>
      <c r="C24" s="26">
        <v>10</v>
      </c>
      <c r="D24" s="27">
        <f>ROUND(C24/$W24*100000,1)</f>
        <v>17.5</v>
      </c>
      <c r="E24" s="65">
        <v>13</v>
      </c>
      <c r="F24" s="66">
        <f t="shared" si="0"/>
        <v>22.8</v>
      </c>
      <c r="G24" s="26">
        <v>42</v>
      </c>
      <c r="H24" s="27">
        <f t="shared" si="1"/>
        <v>73.5</v>
      </c>
      <c r="I24" s="65">
        <v>117</v>
      </c>
      <c r="J24" s="58">
        <f t="shared" si="6"/>
        <v>204.9</v>
      </c>
      <c r="K24" s="26">
        <v>7</v>
      </c>
      <c r="L24" s="27">
        <f t="shared" si="2"/>
        <v>12.3</v>
      </c>
      <c r="M24" s="65">
        <v>21</v>
      </c>
      <c r="N24" s="66">
        <f t="shared" si="7"/>
        <v>36.8</v>
      </c>
      <c r="O24" s="26">
        <v>80</v>
      </c>
      <c r="P24" s="27">
        <f t="shared" si="3"/>
        <v>140.1</v>
      </c>
      <c r="Q24" s="65">
        <v>8</v>
      </c>
      <c r="R24" s="66">
        <f t="shared" si="4"/>
        <v>14</v>
      </c>
      <c r="S24" s="26">
        <v>79</v>
      </c>
      <c r="T24" s="27">
        <f t="shared" si="5"/>
        <v>138.3</v>
      </c>
      <c r="U24" s="15" t="s">
        <v>27</v>
      </c>
      <c r="W24" s="81">
        <f>+'4-1'!W24</f>
        <v>57109</v>
      </c>
      <c r="X24" s="81">
        <f>+'4-1'!X24</f>
        <v>30200</v>
      </c>
    </row>
    <row r="25" spans="1:24" s="17" customFormat="1" ht="21" customHeight="1">
      <c r="A25" s="116" t="s">
        <v>115</v>
      </c>
      <c r="B25" s="116"/>
      <c r="C25" s="26">
        <v>13</v>
      </c>
      <c r="D25" s="27">
        <f aca="true" t="shared" si="8" ref="D25:F35">ROUND(C25/$W25*100000,1)</f>
        <v>34.4</v>
      </c>
      <c r="E25" s="65">
        <v>24</v>
      </c>
      <c r="F25" s="66">
        <f t="shared" si="0"/>
        <v>63.5</v>
      </c>
      <c r="G25" s="26">
        <v>43</v>
      </c>
      <c r="H25" s="27">
        <f t="shared" si="1"/>
        <v>113.9</v>
      </c>
      <c r="I25" s="65">
        <v>71</v>
      </c>
      <c r="J25" s="58">
        <f t="shared" si="6"/>
        <v>188</v>
      </c>
      <c r="K25" s="26">
        <v>8</v>
      </c>
      <c r="L25" s="27">
        <f t="shared" si="2"/>
        <v>21.2</v>
      </c>
      <c r="M25" s="65">
        <v>21</v>
      </c>
      <c r="N25" s="66">
        <f t="shared" si="7"/>
        <v>55.6</v>
      </c>
      <c r="O25" s="26">
        <v>40</v>
      </c>
      <c r="P25" s="27">
        <f t="shared" si="3"/>
        <v>105.9</v>
      </c>
      <c r="Q25" s="65">
        <v>5</v>
      </c>
      <c r="R25" s="66">
        <f t="shared" si="4"/>
        <v>13.2</v>
      </c>
      <c r="S25" s="26">
        <v>75</v>
      </c>
      <c r="T25" s="27">
        <f t="shared" si="5"/>
        <v>198.6</v>
      </c>
      <c r="U25" s="15" t="s">
        <v>122</v>
      </c>
      <c r="W25" s="81">
        <f>+'4-1'!W25</f>
        <v>37767</v>
      </c>
      <c r="X25" s="81">
        <f>+'4-1'!X25</f>
        <v>20265</v>
      </c>
    </row>
    <row r="26" spans="1:24" s="17" customFormat="1" ht="21" customHeight="1">
      <c r="A26" s="116" t="s">
        <v>116</v>
      </c>
      <c r="B26" s="116"/>
      <c r="C26" s="13">
        <v>5</v>
      </c>
      <c r="D26" s="27">
        <f t="shared" si="8"/>
        <v>14.7</v>
      </c>
      <c r="E26" s="57">
        <v>7</v>
      </c>
      <c r="F26" s="66">
        <f t="shared" si="0"/>
        <v>20.6</v>
      </c>
      <c r="G26" s="13">
        <v>36</v>
      </c>
      <c r="H26" s="27">
        <f t="shared" si="1"/>
        <v>105.8</v>
      </c>
      <c r="I26" s="57">
        <v>36</v>
      </c>
      <c r="J26" s="58">
        <f t="shared" si="6"/>
        <v>105.8</v>
      </c>
      <c r="K26" s="13">
        <v>5</v>
      </c>
      <c r="L26" s="27">
        <f t="shared" si="2"/>
        <v>14.7</v>
      </c>
      <c r="M26" s="57">
        <v>9</v>
      </c>
      <c r="N26" s="66">
        <f t="shared" si="7"/>
        <v>26.5</v>
      </c>
      <c r="O26" s="13">
        <v>21</v>
      </c>
      <c r="P26" s="27">
        <f t="shared" si="3"/>
        <v>61.7</v>
      </c>
      <c r="Q26" s="57">
        <v>5</v>
      </c>
      <c r="R26" s="66">
        <f t="shared" si="4"/>
        <v>14.7</v>
      </c>
      <c r="S26" s="13">
        <v>28</v>
      </c>
      <c r="T26" s="27">
        <f t="shared" si="5"/>
        <v>82.3</v>
      </c>
      <c r="U26" s="15" t="s">
        <v>123</v>
      </c>
      <c r="W26" s="81">
        <f>+'4-1'!W26</f>
        <v>34020</v>
      </c>
      <c r="X26" s="81">
        <f>+'4-1'!X26</f>
        <v>18023</v>
      </c>
    </row>
    <row r="27" spans="1:24" s="17" customFormat="1" ht="21" customHeight="1">
      <c r="A27" s="118" t="s">
        <v>117</v>
      </c>
      <c r="B27" s="118"/>
      <c r="C27" s="71">
        <v>5</v>
      </c>
      <c r="D27" s="72">
        <f t="shared" si="8"/>
        <v>16.6</v>
      </c>
      <c r="E27" s="73">
        <v>17</v>
      </c>
      <c r="F27" s="74">
        <f>ROUND(E27/$W27*100000,1)</f>
        <v>56.6</v>
      </c>
      <c r="G27" s="71">
        <v>22</v>
      </c>
      <c r="H27" s="72">
        <f t="shared" si="1"/>
        <v>73.2</v>
      </c>
      <c r="I27" s="73">
        <v>64</v>
      </c>
      <c r="J27" s="60">
        <f>ROUND(I27/$W27*100000,1)</f>
        <v>213</v>
      </c>
      <c r="K27" s="71">
        <v>4</v>
      </c>
      <c r="L27" s="72">
        <f t="shared" si="2"/>
        <v>13.3</v>
      </c>
      <c r="M27" s="73">
        <v>15</v>
      </c>
      <c r="N27" s="74">
        <f>ROUND(M27/$W27*100000,1)</f>
        <v>49.9</v>
      </c>
      <c r="O27" s="71">
        <v>42</v>
      </c>
      <c r="P27" s="72">
        <f t="shared" si="3"/>
        <v>139.8</v>
      </c>
      <c r="Q27" s="73">
        <v>3</v>
      </c>
      <c r="R27" s="74">
        <f>ROUND(Q27/$W27*100000,1)</f>
        <v>10</v>
      </c>
      <c r="S27" s="71">
        <v>69</v>
      </c>
      <c r="T27" s="72">
        <f t="shared" si="5"/>
        <v>229.6</v>
      </c>
      <c r="U27" s="44" t="s">
        <v>38</v>
      </c>
      <c r="W27" s="81">
        <f>+'4-1'!W27</f>
        <v>30050</v>
      </c>
      <c r="X27" s="81">
        <f>+'4-1'!X27</f>
        <v>15636</v>
      </c>
    </row>
    <row r="28" spans="1:24" s="17" customFormat="1" ht="21" customHeight="1">
      <c r="A28" s="104"/>
      <c r="B28" s="104"/>
      <c r="C28" s="26"/>
      <c r="D28" s="27"/>
      <c r="E28" s="65"/>
      <c r="F28" s="66"/>
      <c r="G28" s="26"/>
      <c r="H28" s="27"/>
      <c r="I28" s="65"/>
      <c r="J28" s="58"/>
      <c r="K28" s="26"/>
      <c r="L28" s="27"/>
      <c r="M28" s="65"/>
      <c r="N28" s="66"/>
      <c r="O28" s="26"/>
      <c r="P28" s="27"/>
      <c r="Q28" s="65"/>
      <c r="R28" s="66"/>
      <c r="S28" s="26"/>
      <c r="T28" s="27"/>
      <c r="U28" s="15"/>
      <c r="W28" s="81"/>
      <c r="X28" s="81"/>
    </row>
    <row r="29" spans="1:24" s="17" customFormat="1" ht="21" customHeight="1">
      <c r="A29" s="117" t="s">
        <v>14</v>
      </c>
      <c r="B29" s="117"/>
      <c r="C29" s="35">
        <f>C30</f>
        <v>0</v>
      </c>
      <c r="D29" s="27">
        <f t="shared" si="8"/>
        <v>0</v>
      </c>
      <c r="E29" s="67">
        <f>E30</f>
        <v>0</v>
      </c>
      <c r="F29" s="66">
        <f t="shared" si="8"/>
        <v>0</v>
      </c>
      <c r="G29" s="35">
        <f>G30</f>
        <v>0</v>
      </c>
      <c r="H29" s="27">
        <f aca="true" t="shared" si="9" ref="H29:H35">ROUND(G29/$W29*100000,1)</f>
        <v>0</v>
      </c>
      <c r="I29" s="67">
        <f>I30</f>
        <v>1</v>
      </c>
      <c r="J29" s="66">
        <f>ROUND(I29/$W29*100000,1)</f>
        <v>48.9</v>
      </c>
      <c r="K29" s="35">
        <f>K30</f>
        <v>0</v>
      </c>
      <c r="L29" s="27">
        <f aca="true" t="shared" si="10" ref="L29:L35">ROUND(K29/$W29*100000,1)</f>
        <v>0</v>
      </c>
      <c r="M29" s="67">
        <f>M30</f>
        <v>1</v>
      </c>
      <c r="N29" s="66">
        <f aca="true" t="shared" si="11" ref="N29:N35">ROUND(M29/$W29*100000,1)</f>
        <v>48.9</v>
      </c>
      <c r="O29" s="35">
        <f>O30</f>
        <v>0</v>
      </c>
      <c r="P29" s="27">
        <f aca="true" t="shared" si="12" ref="P29:P35">ROUND(O29/$W29*100000,1)</f>
        <v>0</v>
      </c>
      <c r="Q29" s="67">
        <f>Q30</f>
        <v>1</v>
      </c>
      <c r="R29" s="66">
        <f aca="true" t="shared" si="13" ref="R29:T35">ROUND(Q29/$W29*100000,1)</f>
        <v>48.9</v>
      </c>
      <c r="S29" s="35">
        <f>S30</f>
        <v>1</v>
      </c>
      <c r="T29" s="27">
        <f t="shared" si="13"/>
        <v>48.9</v>
      </c>
      <c r="U29" s="16" t="s">
        <v>28</v>
      </c>
      <c r="W29" s="81">
        <f>+'4-1'!W29</f>
        <v>2043</v>
      </c>
      <c r="X29" s="81">
        <f>+'4-1'!X29</f>
        <v>1098</v>
      </c>
    </row>
    <row r="30" spans="1:24" s="17" customFormat="1" ht="21" customHeight="1">
      <c r="A30" s="45"/>
      <c r="B30" s="41" t="s">
        <v>36</v>
      </c>
      <c r="C30" s="75">
        <v>0</v>
      </c>
      <c r="D30" s="72">
        <f>ROUND(C30/$W30*100000,1)</f>
        <v>0</v>
      </c>
      <c r="E30" s="76">
        <v>0</v>
      </c>
      <c r="F30" s="74">
        <f t="shared" si="8"/>
        <v>0</v>
      </c>
      <c r="G30" s="75">
        <v>0</v>
      </c>
      <c r="H30" s="72">
        <f t="shared" si="9"/>
        <v>0</v>
      </c>
      <c r="I30" s="76">
        <v>1</v>
      </c>
      <c r="J30" s="74">
        <f aca="true" t="shared" si="14" ref="J30:J35">ROUND(I30/$W30*100000,1)</f>
        <v>48.9</v>
      </c>
      <c r="K30" s="75">
        <v>0</v>
      </c>
      <c r="L30" s="72">
        <f t="shared" si="10"/>
        <v>0</v>
      </c>
      <c r="M30" s="76">
        <v>1</v>
      </c>
      <c r="N30" s="74">
        <f t="shared" si="11"/>
        <v>48.9</v>
      </c>
      <c r="O30" s="75">
        <v>0</v>
      </c>
      <c r="P30" s="72">
        <f t="shared" si="12"/>
        <v>0</v>
      </c>
      <c r="Q30" s="76">
        <v>1</v>
      </c>
      <c r="R30" s="74">
        <f t="shared" si="13"/>
        <v>48.9</v>
      </c>
      <c r="S30" s="75">
        <v>1</v>
      </c>
      <c r="T30" s="72">
        <f t="shared" si="13"/>
        <v>48.9</v>
      </c>
      <c r="U30" s="46" t="s">
        <v>39</v>
      </c>
      <c r="W30" s="81">
        <f>+'4-1'!W30</f>
        <v>2043</v>
      </c>
      <c r="X30" s="81">
        <f>+'4-1'!X30</f>
        <v>1098</v>
      </c>
    </row>
    <row r="31" spans="1:24" s="17" customFormat="1" ht="21" customHeight="1">
      <c r="A31" s="117" t="s">
        <v>15</v>
      </c>
      <c r="B31" s="117"/>
      <c r="C31" s="35">
        <f>C32</f>
        <v>7</v>
      </c>
      <c r="D31" s="27">
        <f t="shared" si="8"/>
        <v>25.1</v>
      </c>
      <c r="E31" s="67">
        <f>E32</f>
        <v>13</v>
      </c>
      <c r="F31" s="66">
        <f t="shared" si="8"/>
        <v>46.6</v>
      </c>
      <c r="G31" s="35">
        <f>G32</f>
        <v>12</v>
      </c>
      <c r="H31" s="27">
        <f t="shared" si="9"/>
        <v>43</v>
      </c>
      <c r="I31" s="67">
        <f>I32</f>
        <v>35</v>
      </c>
      <c r="J31" s="66">
        <f t="shared" si="14"/>
        <v>125.5</v>
      </c>
      <c r="K31" s="35">
        <f>K32</f>
        <v>5</v>
      </c>
      <c r="L31" s="27">
        <f t="shared" si="10"/>
        <v>17.9</v>
      </c>
      <c r="M31" s="67">
        <f>M32</f>
        <v>3</v>
      </c>
      <c r="N31" s="66">
        <f t="shared" si="11"/>
        <v>10.8</v>
      </c>
      <c r="O31" s="35">
        <f>O32</f>
        <v>26</v>
      </c>
      <c r="P31" s="27">
        <f t="shared" si="12"/>
        <v>93.2</v>
      </c>
      <c r="Q31" s="67">
        <f>Q32</f>
        <v>2</v>
      </c>
      <c r="R31" s="66">
        <f t="shared" si="13"/>
        <v>7.2</v>
      </c>
      <c r="S31" s="35">
        <f>S32</f>
        <v>24</v>
      </c>
      <c r="T31" s="27">
        <f t="shared" si="13"/>
        <v>86.1</v>
      </c>
      <c r="U31" s="16" t="s">
        <v>29</v>
      </c>
      <c r="W31" s="81">
        <f>+'4-1'!W31</f>
        <v>27888</v>
      </c>
      <c r="X31" s="81">
        <f>+'4-1'!X31</f>
        <v>14590</v>
      </c>
    </row>
    <row r="32" spans="1:24" s="17" customFormat="1" ht="21" customHeight="1">
      <c r="A32" s="45"/>
      <c r="B32" s="41" t="s">
        <v>37</v>
      </c>
      <c r="C32" s="71">
        <v>7</v>
      </c>
      <c r="D32" s="72">
        <f t="shared" si="8"/>
        <v>25.1</v>
      </c>
      <c r="E32" s="73">
        <v>13</v>
      </c>
      <c r="F32" s="74">
        <f t="shared" si="8"/>
        <v>46.6</v>
      </c>
      <c r="G32" s="71">
        <v>12</v>
      </c>
      <c r="H32" s="72">
        <f t="shared" si="9"/>
        <v>43</v>
      </c>
      <c r="I32" s="73">
        <v>35</v>
      </c>
      <c r="J32" s="74">
        <f t="shared" si="14"/>
        <v>125.5</v>
      </c>
      <c r="K32" s="71">
        <v>5</v>
      </c>
      <c r="L32" s="72">
        <f t="shared" si="10"/>
        <v>17.9</v>
      </c>
      <c r="M32" s="73">
        <v>3</v>
      </c>
      <c r="N32" s="74">
        <f t="shared" si="11"/>
        <v>10.8</v>
      </c>
      <c r="O32" s="71">
        <v>26</v>
      </c>
      <c r="P32" s="72">
        <f t="shared" si="12"/>
        <v>93.2</v>
      </c>
      <c r="Q32" s="73">
        <v>2</v>
      </c>
      <c r="R32" s="74">
        <f t="shared" si="13"/>
        <v>7.2</v>
      </c>
      <c r="S32" s="71">
        <v>24</v>
      </c>
      <c r="T32" s="72">
        <f t="shared" si="13"/>
        <v>86.1</v>
      </c>
      <c r="U32" s="46" t="s">
        <v>21</v>
      </c>
      <c r="W32" s="81">
        <f>+'4-1'!W32</f>
        <v>27888</v>
      </c>
      <c r="X32" s="81">
        <f>+'4-1'!X32</f>
        <v>14590</v>
      </c>
    </row>
    <row r="33" spans="1:24" s="17" customFormat="1" ht="21" customHeight="1">
      <c r="A33" s="117" t="s">
        <v>118</v>
      </c>
      <c r="B33" s="117"/>
      <c r="C33" s="35">
        <f>C34+C35</f>
        <v>2</v>
      </c>
      <c r="D33" s="27">
        <f t="shared" si="8"/>
        <v>7.7</v>
      </c>
      <c r="E33" s="67">
        <f>E34+E35</f>
        <v>9</v>
      </c>
      <c r="F33" s="66">
        <f t="shared" si="8"/>
        <v>34.4</v>
      </c>
      <c r="G33" s="35">
        <f>G34+G35</f>
        <v>24</v>
      </c>
      <c r="H33" s="27">
        <f t="shared" si="9"/>
        <v>91.8</v>
      </c>
      <c r="I33" s="67">
        <f>I34+I35</f>
        <v>44</v>
      </c>
      <c r="J33" s="66">
        <f t="shared" si="14"/>
        <v>168.4</v>
      </c>
      <c r="K33" s="35">
        <f>K34+K35</f>
        <v>3</v>
      </c>
      <c r="L33" s="27">
        <f t="shared" si="10"/>
        <v>11.5</v>
      </c>
      <c r="M33" s="67">
        <f>M34+M35</f>
        <v>9</v>
      </c>
      <c r="N33" s="66">
        <f t="shared" si="11"/>
        <v>34.4</v>
      </c>
      <c r="O33" s="35">
        <f>O34+O35</f>
        <v>28</v>
      </c>
      <c r="P33" s="27">
        <f t="shared" si="12"/>
        <v>107.1</v>
      </c>
      <c r="Q33" s="67">
        <f>Q34+Q35</f>
        <v>6</v>
      </c>
      <c r="R33" s="66">
        <f t="shared" si="13"/>
        <v>23</v>
      </c>
      <c r="S33" s="35">
        <f>S34+S35</f>
        <v>37</v>
      </c>
      <c r="T33" s="27">
        <f t="shared" si="13"/>
        <v>141.6</v>
      </c>
      <c r="U33" s="16" t="s">
        <v>124</v>
      </c>
      <c r="W33" s="81">
        <f>+'4-1'!W33</f>
        <v>26136</v>
      </c>
      <c r="X33" s="81">
        <f>+'4-1'!X33</f>
        <v>13721</v>
      </c>
    </row>
    <row r="34" spans="2:24" s="17" customFormat="1" ht="21" customHeight="1">
      <c r="B34" s="12" t="s">
        <v>119</v>
      </c>
      <c r="C34" s="26">
        <v>1</v>
      </c>
      <c r="D34" s="27">
        <f t="shared" si="8"/>
        <v>10.1</v>
      </c>
      <c r="E34" s="65">
        <v>5</v>
      </c>
      <c r="F34" s="66">
        <f t="shared" si="8"/>
        <v>50.6</v>
      </c>
      <c r="G34" s="26">
        <v>12</v>
      </c>
      <c r="H34" s="27">
        <f t="shared" si="9"/>
        <v>121.4</v>
      </c>
      <c r="I34" s="65">
        <v>29</v>
      </c>
      <c r="J34" s="66">
        <f t="shared" si="14"/>
        <v>293.3</v>
      </c>
      <c r="K34" s="26">
        <v>1</v>
      </c>
      <c r="L34" s="27">
        <f t="shared" si="10"/>
        <v>10.1</v>
      </c>
      <c r="M34" s="65">
        <v>5</v>
      </c>
      <c r="N34" s="66">
        <f t="shared" si="11"/>
        <v>50.6</v>
      </c>
      <c r="O34" s="26">
        <v>20</v>
      </c>
      <c r="P34" s="27">
        <f t="shared" si="12"/>
        <v>202.3</v>
      </c>
      <c r="Q34" s="65">
        <v>4</v>
      </c>
      <c r="R34" s="66">
        <f t="shared" si="13"/>
        <v>40.5</v>
      </c>
      <c r="S34" s="26">
        <v>24</v>
      </c>
      <c r="T34" s="27">
        <f t="shared" si="13"/>
        <v>242.7</v>
      </c>
      <c r="U34" s="6" t="s">
        <v>125</v>
      </c>
      <c r="W34" s="81">
        <f>+'4-1'!W34</f>
        <v>9888</v>
      </c>
      <c r="X34" s="81">
        <f>+'4-1'!X34</f>
        <v>5249</v>
      </c>
    </row>
    <row r="35" spans="1:24" s="17" customFormat="1" ht="21" customHeight="1">
      <c r="A35" s="18"/>
      <c r="B35" s="19" t="s">
        <v>120</v>
      </c>
      <c r="C35" s="28">
        <v>1</v>
      </c>
      <c r="D35" s="29">
        <f t="shared" si="8"/>
        <v>6.2</v>
      </c>
      <c r="E35" s="68">
        <v>4</v>
      </c>
      <c r="F35" s="69">
        <f t="shared" si="8"/>
        <v>24.6</v>
      </c>
      <c r="G35" s="28">
        <v>12</v>
      </c>
      <c r="H35" s="29">
        <f t="shared" si="9"/>
        <v>73.9</v>
      </c>
      <c r="I35" s="68">
        <v>15</v>
      </c>
      <c r="J35" s="69">
        <f t="shared" si="14"/>
        <v>92.3</v>
      </c>
      <c r="K35" s="28">
        <v>2</v>
      </c>
      <c r="L35" s="29">
        <f t="shared" si="10"/>
        <v>12.3</v>
      </c>
      <c r="M35" s="68">
        <v>4</v>
      </c>
      <c r="N35" s="69">
        <f t="shared" si="11"/>
        <v>24.6</v>
      </c>
      <c r="O35" s="28">
        <v>8</v>
      </c>
      <c r="P35" s="29">
        <f t="shared" si="12"/>
        <v>49.2</v>
      </c>
      <c r="Q35" s="68">
        <v>2</v>
      </c>
      <c r="R35" s="69">
        <f t="shared" si="13"/>
        <v>12.3</v>
      </c>
      <c r="S35" s="28">
        <v>13</v>
      </c>
      <c r="T35" s="29">
        <f t="shared" si="13"/>
        <v>80</v>
      </c>
      <c r="U35" s="22" t="s">
        <v>126</v>
      </c>
      <c r="W35" s="81">
        <f>+'4-1'!W35</f>
        <v>16248</v>
      </c>
      <c r="X35" s="81">
        <f>+'4-1'!X35</f>
        <v>8472</v>
      </c>
    </row>
  </sheetData>
  <sheetProtection/>
  <mergeCells count="51">
    <mergeCell ref="A25:B25"/>
    <mergeCell ref="A26:B26"/>
    <mergeCell ref="A21:B21"/>
    <mergeCell ref="A22:B22"/>
    <mergeCell ref="A20:B20"/>
    <mergeCell ref="A19:B19"/>
    <mergeCell ref="A33:B33"/>
    <mergeCell ref="A27:B27"/>
    <mergeCell ref="A28:B28"/>
    <mergeCell ref="A29:B29"/>
    <mergeCell ref="A31:B31"/>
    <mergeCell ref="O6:P6"/>
    <mergeCell ref="A23:B23"/>
    <mergeCell ref="A24:B24"/>
    <mergeCell ref="A17:B17"/>
    <mergeCell ref="A18:B18"/>
    <mergeCell ref="A14:B14"/>
    <mergeCell ref="A15:B15"/>
    <mergeCell ref="A16:B16"/>
    <mergeCell ref="C1:U1"/>
    <mergeCell ref="A4:B7"/>
    <mergeCell ref="A8:B8"/>
    <mergeCell ref="U4:U7"/>
    <mergeCell ref="O4:P4"/>
    <mergeCell ref="G5:H5"/>
    <mergeCell ref="A9:B9"/>
    <mergeCell ref="O5:P5"/>
    <mergeCell ref="G4:H4"/>
    <mergeCell ref="S6:T6"/>
    <mergeCell ref="Q6:R6"/>
    <mergeCell ref="Q4:R5"/>
    <mergeCell ref="S4:T5"/>
    <mergeCell ref="I6:J6"/>
    <mergeCell ref="M5:N5"/>
    <mergeCell ref="M4:N4"/>
    <mergeCell ref="K5:L5"/>
    <mergeCell ref="M6:N6"/>
    <mergeCell ref="C4:D4"/>
    <mergeCell ref="C5:D5"/>
    <mergeCell ref="C6:D6"/>
    <mergeCell ref="E6:F6"/>
    <mergeCell ref="G6:H6"/>
    <mergeCell ref="E4:F4"/>
    <mergeCell ref="E5:F5"/>
    <mergeCell ref="A13:B13"/>
    <mergeCell ref="K4:L4"/>
    <mergeCell ref="A12:B12"/>
    <mergeCell ref="A10:B10"/>
    <mergeCell ref="A11:B11"/>
    <mergeCell ref="K6:L6"/>
    <mergeCell ref="I4:J5"/>
  </mergeCells>
  <printOptions horizontalCentered="1" verticalCentered="1"/>
  <pageMargins left="0.6692913385826772" right="0.31496062992125984" top="0.5118110236220472" bottom="0.4724409448818898" header="0" footer="0"/>
  <pageSetup blackAndWhite="1" fitToHeight="1" fitToWidth="1" horizontalDpi="600" verticalDpi="600" orientation="landscape" paperSize="9" scale="60" r:id="rId1"/>
  <ignoredErrors>
    <ignoredError sqref="S6:T7" numberStoredAsText="1"/>
    <ignoredError sqref="A4:H4 A6:R7 A5:H5 K4:P4 K5:P5" numberStoredAsText="1" formula="1"/>
    <ignoredError sqref="S13 R13 A8:B1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view="pageBreakPreview" zoomScale="70" zoomScaleNormal="60" zoomScaleSheetLayoutView="70" zoomScalePageLayoutView="0" workbookViewId="0" topLeftCell="A1">
      <selection activeCell="R14" sqref="R14"/>
    </sheetView>
  </sheetViews>
  <sheetFormatPr defaultColWidth="9.00390625" defaultRowHeight="13.5"/>
  <cols>
    <col min="1" max="1" width="2.75390625" style="2" customWidth="1"/>
    <col min="2" max="2" width="11.875" style="2" customWidth="1"/>
    <col min="3" max="18" width="12.625" style="2" customWidth="1"/>
    <col min="19" max="19" width="6.25390625" style="2" customWidth="1"/>
    <col min="20" max="20" width="12.625" style="2" customWidth="1"/>
    <col min="21" max="21" width="7.00390625" style="2" customWidth="1"/>
    <col min="22" max="22" width="9.00390625" style="2" customWidth="1"/>
    <col min="23" max="24" width="10.875" style="2" bestFit="1" customWidth="1"/>
    <col min="25" max="16384" width="9.00390625" style="2" customWidth="1"/>
  </cols>
  <sheetData>
    <row r="1" spans="1:21" ht="18.75">
      <c r="A1" s="23" t="s">
        <v>0</v>
      </c>
      <c r="B1" s="5"/>
      <c r="C1" s="100" t="s">
        <v>111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30"/>
      <c r="U1" s="30"/>
    </row>
    <row r="2" spans="1:2" ht="14.25">
      <c r="A2" s="23" t="s">
        <v>130</v>
      </c>
      <c r="B2" s="5"/>
    </row>
    <row r="3" spans="2:21" ht="14.25" thickBot="1">
      <c r="B3" s="3"/>
      <c r="R3" s="4"/>
      <c r="S3" s="4" t="s">
        <v>133</v>
      </c>
      <c r="U3" s="31"/>
    </row>
    <row r="4" spans="1:20" ht="19.5" customHeight="1">
      <c r="A4" s="101" t="s">
        <v>68</v>
      </c>
      <c r="B4" s="102"/>
      <c r="C4" s="87" t="s">
        <v>61</v>
      </c>
      <c r="D4" s="88"/>
      <c r="E4" s="87" t="s">
        <v>62</v>
      </c>
      <c r="F4" s="88"/>
      <c r="G4" s="87" t="s">
        <v>114</v>
      </c>
      <c r="H4" s="88"/>
      <c r="I4" s="121" t="s">
        <v>63</v>
      </c>
      <c r="J4" s="122"/>
      <c r="K4" s="121" t="s">
        <v>64</v>
      </c>
      <c r="L4" s="122"/>
      <c r="M4" s="121" t="s">
        <v>65</v>
      </c>
      <c r="N4" s="122"/>
      <c r="O4" s="93" t="s">
        <v>31</v>
      </c>
      <c r="P4" s="94"/>
      <c r="Q4" s="121" t="s">
        <v>67</v>
      </c>
      <c r="R4" s="122"/>
      <c r="S4" s="108" t="s">
        <v>35</v>
      </c>
      <c r="T4" s="32"/>
    </row>
    <row r="5" spans="1:23" ht="19.5" customHeight="1">
      <c r="A5" s="103"/>
      <c r="B5" s="104"/>
      <c r="C5" s="89"/>
      <c r="D5" s="84"/>
      <c r="E5" s="89"/>
      <c r="F5" s="84"/>
      <c r="G5" s="89"/>
      <c r="H5" s="84"/>
      <c r="I5" s="83"/>
      <c r="J5" s="123"/>
      <c r="K5" s="83"/>
      <c r="L5" s="123"/>
      <c r="M5" s="83"/>
      <c r="N5" s="123"/>
      <c r="O5" s="89" t="s">
        <v>66</v>
      </c>
      <c r="P5" s="84"/>
      <c r="Q5" s="83"/>
      <c r="R5" s="123"/>
      <c r="S5" s="109"/>
      <c r="T5" s="33"/>
      <c r="W5" s="2" t="str">
        <f>+'4-1'!W5</f>
        <v>j2501参照 日本人人口</v>
      </c>
    </row>
    <row r="6" spans="1:24" ht="19.5" customHeight="1">
      <c r="A6" s="103"/>
      <c r="B6" s="104"/>
      <c r="C6" s="85" t="s">
        <v>98</v>
      </c>
      <c r="D6" s="86"/>
      <c r="E6" s="85" t="s">
        <v>99</v>
      </c>
      <c r="F6" s="86"/>
      <c r="G6" s="85" t="s">
        <v>100</v>
      </c>
      <c r="H6" s="92"/>
      <c r="I6" s="85" t="s">
        <v>101</v>
      </c>
      <c r="J6" s="86"/>
      <c r="K6" s="85" t="s">
        <v>102</v>
      </c>
      <c r="L6" s="86"/>
      <c r="M6" s="85" t="s">
        <v>103</v>
      </c>
      <c r="N6" s="86"/>
      <c r="O6" s="85" t="s">
        <v>104</v>
      </c>
      <c r="P6" s="86"/>
      <c r="Q6" s="85" t="s">
        <v>105</v>
      </c>
      <c r="R6" s="86"/>
      <c r="S6" s="109"/>
      <c r="T6" s="3"/>
      <c r="W6" s="2" t="s">
        <v>60</v>
      </c>
      <c r="X6" s="2" t="s">
        <v>59</v>
      </c>
    </row>
    <row r="7" spans="1:20" ht="19.5" customHeight="1">
      <c r="A7" s="105"/>
      <c r="B7" s="106"/>
      <c r="C7" s="7" t="s">
        <v>40</v>
      </c>
      <c r="D7" s="7" t="s">
        <v>41</v>
      </c>
      <c r="E7" s="7" t="s">
        <v>40</v>
      </c>
      <c r="F7" s="7" t="s">
        <v>41</v>
      </c>
      <c r="G7" s="7" t="s">
        <v>40</v>
      </c>
      <c r="H7" s="7" t="s">
        <v>41</v>
      </c>
      <c r="I7" s="7" t="s">
        <v>40</v>
      </c>
      <c r="J7" s="7" t="s">
        <v>41</v>
      </c>
      <c r="K7" s="7" t="s">
        <v>40</v>
      </c>
      <c r="L7" s="7" t="s">
        <v>41</v>
      </c>
      <c r="M7" s="7" t="s">
        <v>40</v>
      </c>
      <c r="N7" s="7" t="s">
        <v>41</v>
      </c>
      <c r="O7" s="7" t="s">
        <v>40</v>
      </c>
      <c r="P7" s="7" t="s">
        <v>41</v>
      </c>
      <c r="Q7" s="7" t="s">
        <v>40</v>
      </c>
      <c r="R7" s="7" t="s">
        <v>41</v>
      </c>
      <c r="S7" s="110"/>
      <c r="T7" s="3"/>
    </row>
    <row r="8" spans="1:24" ht="21" customHeight="1">
      <c r="A8" s="115" t="s">
        <v>1</v>
      </c>
      <c r="B8" s="115"/>
      <c r="C8" s="38">
        <f>SUM(C10:C12)</f>
        <v>216</v>
      </c>
      <c r="D8" s="39">
        <f>ROUND(C8/$W8*100000,1)</f>
        <v>18.5</v>
      </c>
      <c r="E8" s="50">
        <f>SUM(E10:E12)</f>
        <v>18</v>
      </c>
      <c r="F8" s="51">
        <f>ROUND(E8/$W8*100000,1)</f>
        <v>1.5</v>
      </c>
      <c r="G8" s="38">
        <f>SUM(G10:G12)</f>
        <v>154</v>
      </c>
      <c r="H8" s="39">
        <f>ROUND(G8/$W8*100000,1)</f>
        <v>13.2</v>
      </c>
      <c r="I8" s="50">
        <f>SUM(I10:I12)</f>
        <v>262</v>
      </c>
      <c r="J8" s="51">
        <f>ROUND(I8/$W8*100000,1)</f>
        <v>22.4</v>
      </c>
      <c r="K8" s="38">
        <f>SUM(K10:K12)</f>
        <v>716</v>
      </c>
      <c r="L8" s="39">
        <f>ROUND(K8/$W8*100000,1)</f>
        <v>61.2</v>
      </c>
      <c r="M8" s="50">
        <f>SUM(M10:M12)</f>
        <v>519</v>
      </c>
      <c r="N8" s="51">
        <f>ROUND(M8/$W8*100000,1)</f>
        <v>44.4</v>
      </c>
      <c r="O8" s="50">
        <f>SUM(O10:O12)</f>
        <v>83</v>
      </c>
      <c r="P8" s="51">
        <f>ROUND(O8/$W8*100000,1)</f>
        <v>7.1</v>
      </c>
      <c r="Q8" s="38">
        <f>SUM(Q10:Q12)</f>
        <v>255</v>
      </c>
      <c r="R8" s="39">
        <f>ROUND(Q8/$W8*100000,1)</f>
        <v>21.8</v>
      </c>
      <c r="S8" s="40" t="s">
        <v>16</v>
      </c>
      <c r="T8" s="9"/>
      <c r="W8" s="36">
        <f>+'4-1'!W8</f>
        <v>1170000</v>
      </c>
      <c r="X8" s="36">
        <f>+'4-1'!X8</f>
        <v>617000</v>
      </c>
    </row>
    <row r="9" spans="1:24" ht="12" customHeight="1">
      <c r="A9" s="117"/>
      <c r="B9" s="117"/>
      <c r="C9" s="11"/>
      <c r="D9" s="9"/>
      <c r="E9" s="52"/>
      <c r="F9" s="53"/>
      <c r="G9" s="11"/>
      <c r="H9" s="9"/>
      <c r="I9" s="52"/>
      <c r="J9" s="53"/>
      <c r="K9" s="11"/>
      <c r="L9" s="9"/>
      <c r="M9" s="52"/>
      <c r="N9" s="53"/>
      <c r="O9" s="52"/>
      <c r="P9" s="53"/>
      <c r="Q9" s="11"/>
      <c r="R9" s="9"/>
      <c r="S9" s="10"/>
      <c r="T9" s="9"/>
      <c r="W9" s="36"/>
      <c r="X9" s="36"/>
    </row>
    <row r="10" spans="1:24" ht="21" customHeight="1">
      <c r="A10" s="117" t="s">
        <v>2</v>
      </c>
      <c r="B10" s="117"/>
      <c r="C10" s="8">
        <f>SUM(C14:C27)</f>
        <v>198</v>
      </c>
      <c r="D10" s="9">
        <f>ROUND(C10/$W10*100000,1)</f>
        <v>17.8</v>
      </c>
      <c r="E10" s="54">
        <f>SUM(E14:E27)</f>
        <v>17</v>
      </c>
      <c r="F10" s="53">
        <f>ROUND(E10/$W10*100000,1)</f>
        <v>1.5</v>
      </c>
      <c r="G10" s="8">
        <f>SUM(G14:G27)</f>
        <v>148</v>
      </c>
      <c r="H10" s="9">
        <f>ROUND(G10/$W10*100000,1)</f>
        <v>13.3</v>
      </c>
      <c r="I10" s="54">
        <f>SUM(I14:I27)</f>
        <v>254</v>
      </c>
      <c r="J10" s="53">
        <f>ROUND(I10/$W10*100000,1)</f>
        <v>22.8</v>
      </c>
      <c r="K10" s="8">
        <f>SUM(K14:K27)</f>
        <v>631</v>
      </c>
      <c r="L10" s="9">
        <f>ROUND(K10/$W10*100000,1)</f>
        <v>56.7</v>
      </c>
      <c r="M10" s="54">
        <f>SUM(M14:M27)</f>
        <v>487</v>
      </c>
      <c r="N10" s="53">
        <f>ROUND(M10/$W10*100000,1)</f>
        <v>43.7</v>
      </c>
      <c r="O10" s="54">
        <f>SUM(O14:O27)</f>
        <v>77</v>
      </c>
      <c r="P10" s="53">
        <f>ROUND(O10/$W10*100000,1)</f>
        <v>6.9</v>
      </c>
      <c r="Q10" s="8">
        <f>SUM(Q14:Q27)</f>
        <v>237</v>
      </c>
      <c r="R10" s="9">
        <f>ROUND(Q10/$W10*100000,1)</f>
        <v>21.3</v>
      </c>
      <c r="S10" s="10" t="s">
        <v>17</v>
      </c>
      <c r="T10" s="9"/>
      <c r="W10" s="36">
        <f>+'4-1'!W10</f>
        <v>1113778</v>
      </c>
      <c r="X10" s="36">
        <f>+'4-1'!X10</f>
        <v>586641</v>
      </c>
    </row>
    <row r="11" spans="1:24" ht="12" customHeight="1">
      <c r="A11" s="117"/>
      <c r="B11" s="117"/>
      <c r="C11" s="11"/>
      <c r="D11" s="9"/>
      <c r="E11" s="52"/>
      <c r="F11" s="53"/>
      <c r="G11" s="11"/>
      <c r="H11" s="9"/>
      <c r="I11" s="52"/>
      <c r="J11" s="53"/>
      <c r="K11" s="11"/>
      <c r="L11" s="9"/>
      <c r="M11" s="52"/>
      <c r="N11" s="53"/>
      <c r="O11" s="52"/>
      <c r="P11" s="53"/>
      <c r="Q11" s="11"/>
      <c r="R11" s="9"/>
      <c r="S11" s="10"/>
      <c r="T11" s="9"/>
      <c r="W11" s="36"/>
      <c r="X11" s="36"/>
    </row>
    <row r="12" spans="1:24" ht="21" customHeight="1">
      <c r="A12" s="115" t="s">
        <v>106</v>
      </c>
      <c r="B12" s="115"/>
      <c r="C12" s="38">
        <f>SUM(C29,C31,C33,)</f>
        <v>18</v>
      </c>
      <c r="D12" s="39">
        <f>ROUND(C12/$W12*100000,1)</f>
        <v>32.1</v>
      </c>
      <c r="E12" s="55">
        <f>SUM(E29,E31,E33)</f>
        <v>1</v>
      </c>
      <c r="F12" s="56">
        <f>ROUND(E12/$W12*100000,1)</f>
        <v>1.8</v>
      </c>
      <c r="G12" s="38">
        <f>SUM(G29,G31,G33,)</f>
        <v>6</v>
      </c>
      <c r="H12" s="39">
        <f>ROUND(G12/$W12*100000,1)</f>
        <v>10.7</v>
      </c>
      <c r="I12" s="55">
        <f>SUM(I29,I31,I33,)</f>
        <v>8</v>
      </c>
      <c r="J12" s="56">
        <f>ROUND(I12/$W12*100000,1)</f>
        <v>14.3</v>
      </c>
      <c r="K12" s="38">
        <f>SUM(K29,K31,K33,)</f>
        <v>85</v>
      </c>
      <c r="L12" s="39">
        <f>ROUND(K12/$W12*100000,1)</f>
        <v>151.6</v>
      </c>
      <c r="M12" s="55">
        <f>SUM(M29,M31,M33,)</f>
        <v>32</v>
      </c>
      <c r="N12" s="56">
        <f>ROUND(M12/$W12*100000,1)</f>
        <v>57.1</v>
      </c>
      <c r="O12" s="55">
        <f>SUM(O29,O31,O33,)</f>
        <v>6</v>
      </c>
      <c r="P12" s="56">
        <f>ROUND(O12/$W12*100000,1)</f>
        <v>10.7</v>
      </c>
      <c r="Q12" s="38">
        <f>SUM(Q29,Q31,Q33,)</f>
        <v>18</v>
      </c>
      <c r="R12" s="39">
        <f>ROUND(Q12/$W12*100000,1)</f>
        <v>32.1</v>
      </c>
      <c r="S12" s="40" t="s">
        <v>113</v>
      </c>
      <c r="T12" s="9"/>
      <c r="W12" s="36">
        <f>+'4-1'!W12</f>
        <v>56067</v>
      </c>
      <c r="X12" s="36">
        <f>+'4-1'!X12</f>
        <v>29409</v>
      </c>
    </row>
    <row r="13" spans="1:24" ht="12" customHeight="1">
      <c r="A13" s="117"/>
      <c r="B13" s="117"/>
      <c r="C13" s="24"/>
      <c r="D13" s="25"/>
      <c r="E13" s="63"/>
      <c r="F13" s="64"/>
      <c r="G13" s="24"/>
      <c r="H13" s="25"/>
      <c r="I13" s="63"/>
      <c r="J13" s="64"/>
      <c r="K13" s="24"/>
      <c r="L13" s="25"/>
      <c r="M13" s="63"/>
      <c r="N13" s="64"/>
      <c r="O13" s="63"/>
      <c r="P13" s="64"/>
      <c r="Q13" s="24"/>
      <c r="R13" s="25"/>
      <c r="S13" s="10"/>
      <c r="T13" s="34"/>
      <c r="W13" s="36"/>
      <c r="X13" s="36"/>
    </row>
    <row r="14" spans="1:24" s="17" customFormat="1" ht="21" customHeight="1">
      <c r="A14" s="116" t="s">
        <v>3</v>
      </c>
      <c r="B14" s="116"/>
      <c r="C14" s="26">
        <v>42</v>
      </c>
      <c r="D14" s="27">
        <f aca="true" t="shared" si="0" ref="D14:F27">ROUND(C14/$W14*100000,1)</f>
        <v>8.8</v>
      </c>
      <c r="E14" s="65">
        <v>4</v>
      </c>
      <c r="F14" s="66">
        <f t="shared" si="0"/>
        <v>0.8</v>
      </c>
      <c r="G14" s="26">
        <v>37</v>
      </c>
      <c r="H14" s="27">
        <f aca="true" t="shared" si="1" ref="H14:H26">ROUND(G14/$W14*100000,1)</f>
        <v>7.8</v>
      </c>
      <c r="I14" s="65">
        <v>92</v>
      </c>
      <c r="J14" s="58">
        <f>ROUND(I14/$W14*100000,1)</f>
        <v>19.4</v>
      </c>
      <c r="K14" s="26">
        <v>222</v>
      </c>
      <c r="L14" s="27">
        <f aca="true" t="shared" si="2" ref="L14:L26">ROUND(K14/$W14*100000,1)</f>
        <v>46.7</v>
      </c>
      <c r="M14" s="65">
        <v>155</v>
      </c>
      <c r="N14" s="66">
        <f>ROUND(M14/$W14*100000,1)</f>
        <v>32.6</v>
      </c>
      <c r="O14" s="65">
        <v>20</v>
      </c>
      <c r="P14" s="66">
        <f aca="true" t="shared" si="3" ref="P14:P26">ROUND(O14/$W14*100000,1)</f>
        <v>4.2</v>
      </c>
      <c r="Q14" s="26">
        <v>88</v>
      </c>
      <c r="R14" s="27">
        <f aca="true" t="shared" si="4" ref="R14:R26">ROUND(Q14/$W14*100000,1)</f>
        <v>18.5</v>
      </c>
      <c r="S14" s="15" t="s">
        <v>18</v>
      </c>
      <c r="T14" s="27"/>
      <c r="W14" s="81">
        <f>+'4-1'!W14</f>
        <v>475189</v>
      </c>
      <c r="X14" s="81">
        <f>+'4-1'!X14</f>
        <v>246949</v>
      </c>
    </row>
    <row r="15" spans="1:24" s="17" customFormat="1" ht="21" customHeight="1">
      <c r="A15" s="116" t="s">
        <v>4</v>
      </c>
      <c r="B15" s="116"/>
      <c r="C15" s="26">
        <v>29</v>
      </c>
      <c r="D15" s="27">
        <f t="shared" si="0"/>
        <v>24.4</v>
      </c>
      <c r="E15" s="65">
        <v>3</v>
      </c>
      <c r="F15" s="66">
        <f t="shared" si="0"/>
        <v>2.5</v>
      </c>
      <c r="G15" s="26">
        <v>15</v>
      </c>
      <c r="H15" s="27">
        <f t="shared" si="1"/>
        <v>12.6</v>
      </c>
      <c r="I15" s="65">
        <v>31</v>
      </c>
      <c r="J15" s="58">
        <f aca="true" t="shared" si="5" ref="J15:J26">ROUND(I15/$W15*100000,1)</f>
        <v>26.1</v>
      </c>
      <c r="K15" s="26">
        <v>36</v>
      </c>
      <c r="L15" s="27">
        <f t="shared" si="2"/>
        <v>30.3</v>
      </c>
      <c r="M15" s="65">
        <v>56</v>
      </c>
      <c r="N15" s="66">
        <f aca="true" t="shared" si="6" ref="N15:N26">ROUND(M15/$W15*100000,1)</f>
        <v>47.2</v>
      </c>
      <c r="O15" s="65">
        <v>6</v>
      </c>
      <c r="P15" s="66">
        <f t="shared" si="3"/>
        <v>5.1</v>
      </c>
      <c r="Q15" s="26">
        <v>23</v>
      </c>
      <c r="R15" s="27">
        <f t="shared" si="4"/>
        <v>19.4</v>
      </c>
      <c r="S15" s="15" t="s">
        <v>19</v>
      </c>
      <c r="T15" s="27"/>
      <c r="W15" s="81">
        <f>+'4-1'!W15</f>
        <v>118693</v>
      </c>
      <c r="X15" s="81">
        <f>+'4-1'!X15</f>
        <v>64585</v>
      </c>
    </row>
    <row r="16" spans="1:24" s="17" customFormat="1" ht="21" customHeight="1">
      <c r="A16" s="116" t="s">
        <v>5</v>
      </c>
      <c r="B16" s="116"/>
      <c r="C16" s="26">
        <v>13</v>
      </c>
      <c r="D16" s="27">
        <f t="shared" si="0"/>
        <v>15.5</v>
      </c>
      <c r="E16" s="65">
        <v>5</v>
      </c>
      <c r="F16" s="66">
        <f t="shared" si="0"/>
        <v>6</v>
      </c>
      <c r="G16" s="26">
        <v>19</v>
      </c>
      <c r="H16" s="27">
        <f t="shared" si="1"/>
        <v>22.7</v>
      </c>
      <c r="I16" s="65">
        <v>16</v>
      </c>
      <c r="J16" s="58">
        <f t="shared" si="5"/>
        <v>19.1</v>
      </c>
      <c r="K16" s="26">
        <v>50</v>
      </c>
      <c r="L16" s="27">
        <f t="shared" si="2"/>
        <v>59.7</v>
      </c>
      <c r="M16" s="65">
        <v>30</v>
      </c>
      <c r="N16" s="66">
        <f t="shared" si="6"/>
        <v>35.8</v>
      </c>
      <c r="O16" s="65">
        <v>6</v>
      </c>
      <c r="P16" s="66">
        <f t="shared" si="3"/>
        <v>7.2</v>
      </c>
      <c r="Q16" s="26">
        <v>15</v>
      </c>
      <c r="R16" s="27">
        <f t="shared" si="4"/>
        <v>17.9</v>
      </c>
      <c r="S16" s="15" t="s">
        <v>20</v>
      </c>
      <c r="T16" s="27"/>
      <c r="W16" s="81">
        <f>+'4-1'!W16</f>
        <v>83789</v>
      </c>
      <c r="X16" s="81">
        <f>+'4-1'!X16</f>
        <v>43618</v>
      </c>
    </row>
    <row r="17" spans="1:24" s="17" customFormat="1" ht="21" customHeight="1">
      <c r="A17" s="116" t="s">
        <v>6</v>
      </c>
      <c r="B17" s="116"/>
      <c r="C17" s="26">
        <v>20</v>
      </c>
      <c r="D17" s="27">
        <f t="shared" si="0"/>
        <v>29.2</v>
      </c>
      <c r="E17" s="65">
        <v>2</v>
      </c>
      <c r="F17" s="66">
        <f t="shared" si="0"/>
        <v>2.9</v>
      </c>
      <c r="G17" s="26">
        <v>13</v>
      </c>
      <c r="H17" s="27">
        <f t="shared" si="1"/>
        <v>19</v>
      </c>
      <c r="I17" s="65">
        <v>11</v>
      </c>
      <c r="J17" s="58">
        <f t="shared" si="5"/>
        <v>16.1</v>
      </c>
      <c r="K17" s="26">
        <v>49</v>
      </c>
      <c r="L17" s="27">
        <f t="shared" si="2"/>
        <v>71.6</v>
      </c>
      <c r="M17" s="65">
        <v>40</v>
      </c>
      <c r="N17" s="66">
        <f t="shared" si="6"/>
        <v>58.4</v>
      </c>
      <c r="O17" s="65">
        <v>6</v>
      </c>
      <c r="P17" s="66">
        <f t="shared" si="3"/>
        <v>8.8</v>
      </c>
      <c r="Q17" s="26">
        <v>20</v>
      </c>
      <c r="R17" s="27">
        <f t="shared" si="4"/>
        <v>29.2</v>
      </c>
      <c r="S17" s="15" t="s">
        <v>21</v>
      </c>
      <c r="T17" s="27"/>
      <c r="W17" s="81">
        <f>+'4-1'!W17</f>
        <v>68435</v>
      </c>
      <c r="X17" s="81">
        <f>+'4-1'!X17</f>
        <v>35981</v>
      </c>
    </row>
    <row r="18" spans="1:24" s="17" customFormat="1" ht="21" customHeight="1">
      <c r="A18" s="116" t="s">
        <v>7</v>
      </c>
      <c r="B18" s="116"/>
      <c r="C18" s="26">
        <v>17</v>
      </c>
      <c r="D18" s="27">
        <f t="shared" si="0"/>
        <v>23</v>
      </c>
      <c r="E18" s="65">
        <v>2</v>
      </c>
      <c r="F18" s="66">
        <f t="shared" si="0"/>
        <v>2.7</v>
      </c>
      <c r="G18" s="26">
        <v>18</v>
      </c>
      <c r="H18" s="27">
        <f t="shared" si="1"/>
        <v>24.3</v>
      </c>
      <c r="I18" s="65">
        <v>18</v>
      </c>
      <c r="J18" s="58">
        <f t="shared" si="5"/>
        <v>24.3</v>
      </c>
      <c r="K18" s="26">
        <v>48</v>
      </c>
      <c r="L18" s="27">
        <f t="shared" si="2"/>
        <v>64.8</v>
      </c>
      <c r="M18" s="65">
        <v>32</v>
      </c>
      <c r="N18" s="66">
        <f t="shared" si="6"/>
        <v>43.2</v>
      </c>
      <c r="O18" s="65">
        <v>7</v>
      </c>
      <c r="P18" s="66">
        <f t="shared" si="3"/>
        <v>9.5</v>
      </c>
      <c r="Q18" s="26">
        <v>19</v>
      </c>
      <c r="R18" s="27">
        <f t="shared" si="4"/>
        <v>25.7</v>
      </c>
      <c r="S18" s="15" t="s">
        <v>22</v>
      </c>
      <c r="T18" s="27"/>
      <c r="W18" s="81">
        <f>+'4-1'!W18</f>
        <v>74026</v>
      </c>
      <c r="X18" s="81">
        <f>+'4-1'!X18</f>
        <v>39926</v>
      </c>
    </row>
    <row r="19" spans="1:24" s="17" customFormat="1" ht="21" customHeight="1">
      <c r="A19" s="116" t="s">
        <v>8</v>
      </c>
      <c r="B19" s="116"/>
      <c r="C19" s="26">
        <v>5</v>
      </c>
      <c r="D19" s="27">
        <f t="shared" si="0"/>
        <v>12.6</v>
      </c>
      <c r="E19" s="65">
        <v>0</v>
      </c>
      <c r="F19" s="66">
        <f t="shared" si="0"/>
        <v>0</v>
      </c>
      <c r="G19" s="26">
        <v>9</v>
      </c>
      <c r="H19" s="27">
        <f t="shared" si="1"/>
        <v>22.7</v>
      </c>
      <c r="I19" s="65">
        <v>10</v>
      </c>
      <c r="J19" s="58">
        <f t="shared" si="5"/>
        <v>25.3</v>
      </c>
      <c r="K19" s="26">
        <v>38</v>
      </c>
      <c r="L19" s="27">
        <f t="shared" si="2"/>
        <v>96</v>
      </c>
      <c r="M19" s="65">
        <v>14</v>
      </c>
      <c r="N19" s="66">
        <f t="shared" si="6"/>
        <v>35.4</v>
      </c>
      <c r="O19" s="65">
        <v>1</v>
      </c>
      <c r="P19" s="66">
        <f t="shared" si="3"/>
        <v>2.5</v>
      </c>
      <c r="Q19" s="26">
        <v>7</v>
      </c>
      <c r="R19" s="27">
        <f t="shared" si="4"/>
        <v>17.7</v>
      </c>
      <c r="S19" s="15" t="s">
        <v>23</v>
      </c>
      <c r="T19" s="27"/>
      <c r="W19" s="81">
        <f>+'4-1'!W19</f>
        <v>39594</v>
      </c>
      <c r="X19" s="81">
        <f>+'4-1'!X19</f>
        <v>21141</v>
      </c>
    </row>
    <row r="20" spans="1:24" s="17" customFormat="1" ht="21" customHeight="1">
      <c r="A20" s="116" t="s">
        <v>9</v>
      </c>
      <c r="B20" s="116"/>
      <c r="C20" s="26">
        <v>7</v>
      </c>
      <c r="D20" s="27">
        <f t="shared" si="0"/>
        <v>37.4</v>
      </c>
      <c r="E20" s="65">
        <v>0</v>
      </c>
      <c r="F20" s="66">
        <f t="shared" si="0"/>
        <v>0</v>
      </c>
      <c r="G20" s="26">
        <v>4</v>
      </c>
      <c r="H20" s="27">
        <f t="shared" si="1"/>
        <v>21.4</v>
      </c>
      <c r="I20" s="65">
        <v>4</v>
      </c>
      <c r="J20" s="58">
        <f t="shared" si="5"/>
        <v>21.4</v>
      </c>
      <c r="K20" s="26">
        <v>6</v>
      </c>
      <c r="L20" s="27">
        <f t="shared" si="2"/>
        <v>32.1</v>
      </c>
      <c r="M20" s="65">
        <v>17</v>
      </c>
      <c r="N20" s="66">
        <f t="shared" si="6"/>
        <v>90.8</v>
      </c>
      <c r="O20" s="65">
        <v>4</v>
      </c>
      <c r="P20" s="66">
        <f t="shared" si="3"/>
        <v>21.4</v>
      </c>
      <c r="Q20" s="26">
        <v>1</v>
      </c>
      <c r="R20" s="27">
        <f t="shared" si="4"/>
        <v>5.3</v>
      </c>
      <c r="S20" s="15" t="s">
        <v>24</v>
      </c>
      <c r="T20" s="27"/>
      <c r="W20" s="81">
        <f>+'4-1'!W20</f>
        <v>18718</v>
      </c>
      <c r="X20" s="81">
        <f>+'4-1'!X20</f>
        <v>10034</v>
      </c>
    </row>
    <row r="21" spans="1:24" s="17" customFormat="1" ht="21" customHeight="1">
      <c r="A21" s="116" t="s">
        <v>10</v>
      </c>
      <c r="B21" s="116"/>
      <c r="C21" s="26">
        <v>10</v>
      </c>
      <c r="D21" s="27">
        <f t="shared" si="0"/>
        <v>43.4</v>
      </c>
      <c r="E21" s="65">
        <v>0</v>
      </c>
      <c r="F21" s="66">
        <f t="shared" si="0"/>
        <v>0</v>
      </c>
      <c r="G21" s="26">
        <v>4</v>
      </c>
      <c r="H21" s="27">
        <f t="shared" si="1"/>
        <v>17.4</v>
      </c>
      <c r="I21" s="65">
        <v>13</v>
      </c>
      <c r="J21" s="58">
        <f t="shared" si="5"/>
        <v>56.4</v>
      </c>
      <c r="K21" s="26">
        <v>13</v>
      </c>
      <c r="L21" s="27">
        <f t="shared" si="2"/>
        <v>56.4</v>
      </c>
      <c r="M21" s="65">
        <v>24</v>
      </c>
      <c r="N21" s="66">
        <f t="shared" si="6"/>
        <v>104.2</v>
      </c>
      <c r="O21" s="65">
        <v>3</v>
      </c>
      <c r="P21" s="66">
        <f t="shared" si="3"/>
        <v>13</v>
      </c>
      <c r="Q21" s="26">
        <v>7</v>
      </c>
      <c r="R21" s="27">
        <f t="shared" si="4"/>
        <v>30.4</v>
      </c>
      <c r="S21" s="15" t="s">
        <v>25</v>
      </c>
      <c r="T21" s="27"/>
      <c r="W21" s="81">
        <f>+'4-1'!W21</f>
        <v>23038</v>
      </c>
      <c r="X21" s="81">
        <f>+'4-1'!X21</f>
        <v>12348</v>
      </c>
    </row>
    <row r="22" spans="1:24" s="17" customFormat="1" ht="21" customHeight="1">
      <c r="A22" s="116" t="s">
        <v>11</v>
      </c>
      <c r="B22" s="116"/>
      <c r="C22" s="26">
        <v>6</v>
      </c>
      <c r="D22" s="27">
        <f>ROUND(C22/$W22*100000,1)</f>
        <v>26.2</v>
      </c>
      <c r="E22" s="65">
        <v>0</v>
      </c>
      <c r="F22" s="66">
        <f t="shared" si="0"/>
        <v>0</v>
      </c>
      <c r="G22" s="26">
        <v>3</v>
      </c>
      <c r="H22" s="27">
        <f t="shared" si="1"/>
        <v>13.1</v>
      </c>
      <c r="I22" s="65">
        <v>12</v>
      </c>
      <c r="J22" s="58">
        <f t="shared" si="5"/>
        <v>52.3</v>
      </c>
      <c r="K22" s="26">
        <v>12</v>
      </c>
      <c r="L22" s="27">
        <f t="shared" si="2"/>
        <v>52.3</v>
      </c>
      <c r="M22" s="65">
        <v>12</v>
      </c>
      <c r="N22" s="66">
        <f t="shared" si="6"/>
        <v>52.3</v>
      </c>
      <c r="O22" s="65">
        <v>3</v>
      </c>
      <c r="P22" s="66">
        <f t="shared" si="3"/>
        <v>13.1</v>
      </c>
      <c r="Q22" s="26">
        <v>4</v>
      </c>
      <c r="R22" s="27">
        <f t="shared" si="4"/>
        <v>17.4</v>
      </c>
      <c r="S22" s="15" t="s">
        <v>121</v>
      </c>
      <c r="T22" s="27"/>
      <c r="W22" s="81">
        <f>+'4-1'!W22</f>
        <v>22942</v>
      </c>
      <c r="X22" s="81">
        <f>+'4-1'!X22</f>
        <v>12102</v>
      </c>
    </row>
    <row r="23" spans="1:24" s="17" customFormat="1" ht="21" customHeight="1">
      <c r="A23" s="116" t="s">
        <v>12</v>
      </c>
      <c r="B23" s="116"/>
      <c r="C23" s="26">
        <v>5</v>
      </c>
      <c r="D23" s="27">
        <f t="shared" si="0"/>
        <v>16.4</v>
      </c>
      <c r="E23" s="65">
        <v>0</v>
      </c>
      <c r="F23" s="66">
        <f t="shared" si="0"/>
        <v>0</v>
      </c>
      <c r="G23" s="26">
        <v>2</v>
      </c>
      <c r="H23" s="27">
        <f t="shared" si="1"/>
        <v>6.6</v>
      </c>
      <c r="I23" s="65">
        <v>8</v>
      </c>
      <c r="J23" s="58">
        <f t="shared" si="5"/>
        <v>26.3</v>
      </c>
      <c r="K23" s="26">
        <v>29</v>
      </c>
      <c r="L23" s="27">
        <f t="shared" si="2"/>
        <v>95.4</v>
      </c>
      <c r="M23" s="65">
        <v>17</v>
      </c>
      <c r="N23" s="66">
        <f t="shared" si="6"/>
        <v>55.9</v>
      </c>
      <c r="O23" s="65">
        <v>4</v>
      </c>
      <c r="P23" s="66">
        <f t="shared" si="3"/>
        <v>13.2</v>
      </c>
      <c r="Q23" s="26">
        <v>11</v>
      </c>
      <c r="R23" s="27">
        <f t="shared" si="4"/>
        <v>36.2</v>
      </c>
      <c r="S23" s="15" t="s">
        <v>26</v>
      </c>
      <c r="T23" s="27"/>
      <c r="W23" s="81">
        <f>+'4-1'!W23</f>
        <v>30408</v>
      </c>
      <c r="X23" s="81">
        <f>+'4-1'!X23</f>
        <v>15833</v>
      </c>
    </row>
    <row r="24" spans="1:24" s="17" customFormat="1" ht="21" customHeight="1">
      <c r="A24" s="116" t="s">
        <v>13</v>
      </c>
      <c r="B24" s="116"/>
      <c r="C24" s="26">
        <v>16</v>
      </c>
      <c r="D24" s="27">
        <f>ROUND(C24/$W24*100000,1)</f>
        <v>28</v>
      </c>
      <c r="E24" s="65">
        <v>1</v>
      </c>
      <c r="F24" s="66">
        <f t="shared" si="0"/>
        <v>1.8</v>
      </c>
      <c r="G24" s="26">
        <v>11</v>
      </c>
      <c r="H24" s="27">
        <f t="shared" si="1"/>
        <v>19.3</v>
      </c>
      <c r="I24" s="65">
        <v>12</v>
      </c>
      <c r="J24" s="58">
        <f t="shared" si="5"/>
        <v>21</v>
      </c>
      <c r="K24" s="26">
        <v>38</v>
      </c>
      <c r="L24" s="27">
        <f t="shared" si="2"/>
        <v>66.5</v>
      </c>
      <c r="M24" s="65">
        <v>24</v>
      </c>
      <c r="N24" s="66">
        <f t="shared" si="6"/>
        <v>42</v>
      </c>
      <c r="O24" s="65">
        <v>4</v>
      </c>
      <c r="P24" s="66">
        <f t="shared" si="3"/>
        <v>7</v>
      </c>
      <c r="Q24" s="26">
        <v>13</v>
      </c>
      <c r="R24" s="27">
        <f t="shared" si="4"/>
        <v>22.8</v>
      </c>
      <c r="S24" s="15" t="s">
        <v>27</v>
      </c>
      <c r="T24" s="27"/>
      <c r="W24" s="81">
        <f>+'4-1'!W24</f>
        <v>57109</v>
      </c>
      <c r="X24" s="81">
        <f>+'4-1'!X24</f>
        <v>30200</v>
      </c>
    </row>
    <row r="25" spans="1:24" s="17" customFormat="1" ht="21" customHeight="1">
      <c r="A25" s="116" t="s">
        <v>115</v>
      </c>
      <c r="B25" s="116"/>
      <c r="C25" s="26">
        <v>7</v>
      </c>
      <c r="D25" s="27">
        <f aca="true" t="shared" si="7" ref="D25:F35">ROUND(C25/$W25*100000,1)</f>
        <v>18.5</v>
      </c>
      <c r="E25" s="65">
        <v>0</v>
      </c>
      <c r="F25" s="66">
        <f t="shared" si="0"/>
        <v>0</v>
      </c>
      <c r="G25" s="26">
        <v>6</v>
      </c>
      <c r="H25" s="27">
        <f t="shared" si="1"/>
        <v>15.9</v>
      </c>
      <c r="I25" s="65">
        <v>12</v>
      </c>
      <c r="J25" s="58">
        <f t="shared" si="5"/>
        <v>31.8</v>
      </c>
      <c r="K25" s="26">
        <v>43</v>
      </c>
      <c r="L25" s="27">
        <f t="shared" si="2"/>
        <v>113.9</v>
      </c>
      <c r="M25" s="65">
        <v>24</v>
      </c>
      <c r="N25" s="66">
        <f t="shared" si="6"/>
        <v>63.5</v>
      </c>
      <c r="O25" s="65">
        <v>7</v>
      </c>
      <c r="P25" s="66">
        <f t="shared" si="3"/>
        <v>18.5</v>
      </c>
      <c r="Q25" s="26">
        <v>10</v>
      </c>
      <c r="R25" s="27">
        <f t="shared" si="4"/>
        <v>26.5</v>
      </c>
      <c r="S25" s="15" t="s">
        <v>122</v>
      </c>
      <c r="T25" s="27"/>
      <c r="W25" s="81">
        <f>+'4-1'!W25</f>
        <v>37767</v>
      </c>
      <c r="X25" s="81">
        <f>+'4-1'!X25</f>
        <v>20265</v>
      </c>
    </row>
    <row r="26" spans="1:24" s="17" customFormat="1" ht="21" customHeight="1">
      <c r="A26" s="116" t="s">
        <v>116</v>
      </c>
      <c r="B26" s="116"/>
      <c r="C26" s="13">
        <v>9</v>
      </c>
      <c r="D26" s="27">
        <f t="shared" si="7"/>
        <v>26.5</v>
      </c>
      <c r="E26" s="57">
        <v>0</v>
      </c>
      <c r="F26" s="66">
        <f t="shared" si="0"/>
        <v>0</v>
      </c>
      <c r="G26" s="13">
        <v>2</v>
      </c>
      <c r="H26" s="27">
        <f t="shared" si="1"/>
        <v>5.9</v>
      </c>
      <c r="I26" s="57">
        <v>5</v>
      </c>
      <c r="J26" s="58">
        <f t="shared" si="5"/>
        <v>14.7</v>
      </c>
      <c r="K26" s="13">
        <v>27</v>
      </c>
      <c r="L26" s="27">
        <f t="shared" si="2"/>
        <v>79.4</v>
      </c>
      <c r="M26" s="57">
        <v>21</v>
      </c>
      <c r="N26" s="66">
        <f t="shared" si="6"/>
        <v>61.7</v>
      </c>
      <c r="O26" s="57">
        <v>3</v>
      </c>
      <c r="P26" s="66">
        <f t="shared" si="3"/>
        <v>8.8</v>
      </c>
      <c r="Q26" s="13">
        <v>8</v>
      </c>
      <c r="R26" s="27">
        <f t="shared" si="4"/>
        <v>23.5</v>
      </c>
      <c r="S26" s="15" t="s">
        <v>123</v>
      </c>
      <c r="T26" s="27"/>
      <c r="W26" s="81">
        <f>+'4-1'!W26</f>
        <v>34020</v>
      </c>
      <c r="X26" s="81">
        <f>+'4-1'!X26</f>
        <v>18023</v>
      </c>
    </row>
    <row r="27" spans="1:24" s="17" customFormat="1" ht="21" customHeight="1">
      <c r="A27" s="118" t="s">
        <v>117</v>
      </c>
      <c r="B27" s="118"/>
      <c r="C27" s="71">
        <v>12</v>
      </c>
      <c r="D27" s="72">
        <f t="shared" si="7"/>
        <v>39.9</v>
      </c>
      <c r="E27" s="73">
        <v>0</v>
      </c>
      <c r="F27" s="74">
        <f t="shared" si="0"/>
        <v>0</v>
      </c>
      <c r="G27" s="71">
        <v>5</v>
      </c>
      <c r="H27" s="72">
        <f>ROUND(G27/$W27*100000,1)</f>
        <v>16.6</v>
      </c>
      <c r="I27" s="73">
        <v>10</v>
      </c>
      <c r="J27" s="60">
        <f>ROUND(I27/$W27*100000,1)</f>
        <v>33.3</v>
      </c>
      <c r="K27" s="71">
        <v>20</v>
      </c>
      <c r="L27" s="72">
        <f>ROUND(K27/$W27*100000,1)</f>
        <v>66.6</v>
      </c>
      <c r="M27" s="73">
        <v>21</v>
      </c>
      <c r="N27" s="74">
        <f>ROUND(M27/$W27*100000,1)</f>
        <v>69.9</v>
      </c>
      <c r="O27" s="73">
        <v>3</v>
      </c>
      <c r="P27" s="74">
        <f>ROUND(O27/$W27*100000,1)</f>
        <v>10</v>
      </c>
      <c r="Q27" s="71">
        <v>11</v>
      </c>
      <c r="R27" s="72">
        <f>ROUND(Q27/$W27*100000,1)</f>
        <v>36.6</v>
      </c>
      <c r="S27" s="44" t="s">
        <v>38</v>
      </c>
      <c r="T27" s="27"/>
      <c r="W27" s="81">
        <f>+'4-1'!W27</f>
        <v>30050</v>
      </c>
      <c r="X27" s="81">
        <f>+'4-1'!X27</f>
        <v>15636</v>
      </c>
    </row>
    <row r="28" spans="1:24" s="17" customFormat="1" ht="21" customHeight="1">
      <c r="A28" s="104"/>
      <c r="B28" s="104"/>
      <c r="C28" s="26"/>
      <c r="D28" s="27"/>
      <c r="E28" s="65"/>
      <c r="F28" s="66"/>
      <c r="G28" s="26"/>
      <c r="H28" s="27"/>
      <c r="I28" s="65"/>
      <c r="J28" s="58"/>
      <c r="K28" s="26"/>
      <c r="L28" s="27"/>
      <c r="M28" s="65"/>
      <c r="N28" s="66"/>
      <c r="O28" s="65"/>
      <c r="P28" s="66"/>
      <c r="Q28" s="26"/>
      <c r="R28" s="27"/>
      <c r="S28" s="15"/>
      <c r="T28" s="27"/>
      <c r="W28" s="81"/>
      <c r="X28" s="81"/>
    </row>
    <row r="29" spans="1:24" s="17" customFormat="1" ht="21" customHeight="1">
      <c r="A29" s="117" t="s">
        <v>14</v>
      </c>
      <c r="B29" s="117"/>
      <c r="C29" s="35">
        <f>C30</f>
        <v>1</v>
      </c>
      <c r="D29" s="27">
        <f t="shared" si="7"/>
        <v>48.9</v>
      </c>
      <c r="E29" s="67">
        <f>E30</f>
        <v>0</v>
      </c>
      <c r="F29" s="66">
        <f t="shared" si="7"/>
        <v>0</v>
      </c>
      <c r="G29" s="35">
        <f>G30</f>
        <v>0</v>
      </c>
      <c r="H29" s="27">
        <f aca="true" t="shared" si="8" ref="H29:H35">ROUND(G29/$W29*100000,1)</f>
        <v>0</v>
      </c>
      <c r="I29" s="67">
        <f>I30</f>
        <v>0</v>
      </c>
      <c r="J29" s="66">
        <f aca="true" t="shared" si="9" ref="J29:J35">ROUND(I29/$W29*100000,1)</f>
        <v>0</v>
      </c>
      <c r="K29" s="35">
        <f>K30</f>
        <v>0</v>
      </c>
      <c r="L29" s="27">
        <f aca="true" t="shared" si="10" ref="L29:L35">ROUND(K29/$W29*100000,1)</f>
        <v>0</v>
      </c>
      <c r="M29" s="67">
        <f>M30</f>
        <v>1</v>
      </c>
      <c r="N29" s="66">
        <f aca="true" t="shared" si="11" ref="N29:N35">ROUND(M29/$W29*100000,1)</f>
        <v>48.9</v>
      </c>
      <c r="O29" s="67">
        <f>O30</f>
        <v>1</v>
      </c>
      <c r="P29" s="66">
        <f aca="true" t="shared" si="12" ref="P29:P35">ROUND(O29/$W29*100000,1)</f>
        <v>48.9</v>
      </c>
      <c r="Q29" s="35">
        <f>Q30</f>
        <v>1</v>
      </c>
      <c r="R29" s="27">
        <f aca="true" t="shared" si="13" ref="R29:R35">ROUND(Q29/$W29*100000,1)</f>
        <v>48.9</v>
      </c>
      <c r="S29" s="16" t="s">
        <v>28</v>
      </c>
      <c r="T29" s="27"/>
      <c r="W29" s="81">
        <f>+'4-1'!W29</f>
        <v>2043</v>
      </c>
      <c r="X29" s="81">
        <f>+'4-1'!X29</f>
        <v>1098</v>
      </c>
    </row>
    <row r="30" spans="1:24" s="17" customFormat="1" ht="21" customHeight="1">
      <c r="A30" s="45"/>
      <c r="B30" s="41" t="s">
        <v>36</v>
      </c>
      <c r="C30" s="75">
        <v>1</v>
      </c>
      <c r="D30" s="72">
        <f>ROUND(C30/$W30*100000,1)</f>
        <v>48.9</v>
      </c>
      <c r="E30" s="76">
        <v>0</v>
      </c>
      <c r="F30" s="74">
        <f t="shared" si="7"/>
        <v>0</v>
      </c>
      <c r="G30" s="75">
        <v>0</v>
      </c>
      <c r="H30" s="72">
        <f t="shared" si="8"/>
        <v>0</v>
      </c>
      <c r="I30" s="76">
        <v>0</v>
      </c>
      <c r="J30" s="74">
        <f t="shared" si="9"/>
        <v>0</v>
      </c>
      <c r="K30" s="75">
        <v>0</v>
      </c>
      <c r="L30" s="72">
        <f t="shared" si="10"/>
        <v>0</v>
      </c>
      <c r="M30" s="76">
        <v>1</v>
      </c>
      <c r="N30" s="74">
        <f t="shared" si="11"/>
        <v>48.9</v>
      </c>
      <c r="O30" s="76">
        <v>1</v>
      </c>
      <c r="P30" s="74">
        <f t="shared" si="12"/>
        <v>48.9</v>
      </c>
      <c r="Q30" s="75">
        <v>1</v>
      </c>
      <c r="R30" s="77">
        <f t="shared" si="13"/>
        <v>48.9</v>
      </c>
      <c r="S30" s="46" t="s">
        <v>39</v>
      </c>
      <c r="T30" s="27"/>
      <c r="W30" s="81">
        <f>+'4-1'!W30</f>
        <v>2043</v>
      </c>
      <c r="X30" s="81">
        <f>+'4-1'!X30</f>
        <v>1098</v>
      </c>
    </row>
    <row r="31" spans="1:24" s="17" customFormat="1" ht="21" customHeight="1">
      <c r="A31" s="117" t="s">
        <v>15</v>
      </c>
      <c r="B31" s="117"/>
      <c r="C31" s="35">
        <f>C32</f>
        <v>7</v>
      </c>
      <c r="D31" s="27">
        <f t="shared" si="7"/>
        <v>25.1</v>
      </c>
      <c r="E31" s="67">
        <f>E32</f>
        <v>0</v>
      </c>
      <c r="F31" s="66">
        <f t="shared" si="7"/>
        <v>0</v>
      </c>
      <c r="G31" s="35">
        <f>G32</f>
        <v>3</v>
      </c>
      <c r="H31" s="27">
        <f t="shared" si="8"/>
        <v>10.8</v>
      </c>
      <c r="I31" s="67">
        <f>I32</f>
        <v>4</v>
      </c>
      <c r="J31" s="66">
        <f t="shared" si="9"/>
        <v>14.3</v>
      </c>
      <c r="K31" s="35">
        <f>K32</f>
        <v>15</v>
      </c>
      <c r="L31" s="27">
        <f t="shared" si="10"/>
        <v>53.8</v>
      </c>
      <c r="M31" s="67">
        <f>M32</f>
        <v>14</v>
      </c>
      <c r="N31" s="66">
        <f t="shared" si="11"/>
        <v>50.2</v>
      </c>
      <c r="O31" s="67">
        <f>O32</f>
        <v>2</v>
      </c>
      <c r="P31" s="66">
        <f t="shared" si="12"/>
        <v>7.2</v>
      </c>
      <c r="Q31" s="35">
        <f>Q32</f>
        <v>6</v>
      </c>
      <c r="R31" s="27">
        <f t="shared" si="13"/>
        <v>21.5</v>
      </c>
      <c r="S31" s="16" t="s">
        <v>29</v>
      </c>
      <c r="T31" s="27"/>
      <c r="W31" s="81">
        <f>+'4-1'!W31</f>
        <v>27888</v>
      </c>
      <c r="X31" s="81">
        <f>+'4-1'!X31</f>
        <v>14590</v>
      </c>
    </row>
    <row r="32" spans="1:24" s="17" customFormat="1" ht="21" customHeight="1">
      <c r="A32" s="45"/>
      <c r="B32" s="41" t="s">
        <v>37</v>
      </c>
      <c r="C32" s="71">
        <v>7</v>
      </c>
      <c r="D32" s="72">
        <f t="shared" si="7"/>
        <v>25.1</v>
      </c>
      <c r="E32" s="73">
        <v>0</v>
      </c>
      <c r="F32" s="74">
        <f t="shared" si="7"/>
        <v>0</v>
      </c>
      <c r="G32" s="71">
        <v>3</v>
      </c>
      <c r="H32" s="72">
        <f t="shared" si="8"/>
        <v>10.8</v>
      </c>
      <c r="I32" s="73">
        <v>4</v>
      </c>
      <c r="J32" s="74">
        <f t="shared" si="9"/>
        <v>14.3</v>
      </c>
      <c r="K32" s="71">
        <v>15</v>
      </c>
      <c r="L32" s="72">
        <f t="shared" si="10"/>
        <v>53.8</v>
      </c>
      <c r="M32" s="73">
        <v>14</v>
      </c>
      <c r="N32" s="74">
        <f t="shared" si="11"/>
        <v>50.2</v>
      </c>
      <c r="O32" s="73">
        <v>2</v>
      </c>
      <c r="P32" s="74">
        <f t="shared" si="12"/>
        <v>7.2</v>
      </c>
      <c r="Q32" s="71">
        <v>6</v>
      </c>
      <c r="R32" s="72">
        <f t="shared" si="13"/>
        <v>21.5</v>
      </c>
      <c r="S32" s="46" t="s">
        <v>21</v>
      </c>
      <c r="T32" s="27"/>
      <c r="W32" s="81">
        <f>+'4-1'!W32</f>
        <v>27888</v>
      </c>
      <c r="X32" s="81">
        <f>+'4-1'!X32</f>
        <v>14590</v>
      </c>
    </row>
    <row r="33" spans="1:24" s="17" customFormat="1" ht="21" customHeight="1">
      <c r="A33" s="117" t="s">
        <v>118</v>
      </c>
      <c r="B33" s="117"/>
      <c r="C33" s="35">
        <f>C34+C35</f>
        <v>10</v>
      </c>
      <c r="D33" s="27">
        <f t="shared" si="7"/>
        <v>38.3</v>
      </c>
      <c r="E33" s="67">
        <f>E34+E35</f>
        <v>1</v>
      </c>
      <c r="F33" s="66">
        <f t="shared" si="7"/>
        <v>3.8</v>
      </c>
      <c r="G33" s="35">
        <f>G34+G35</f>
        <v>3</v>
      </c>
      <c r="H33" s="27">
        <f t="shared" si="8"/>
        <v>11.5</v>
      </c>
      <c r="I33" s="67">
        <f>I34+I35</f>
        <v>4</v>
      </c>
      <c r="J33" s="66">
        <f t="shared" si="9"/>
        <v>15.3</v>
      </c>
      <c r="K33" s="35">
        <f>K34+K35</f>
        <v>70</v>
      </c>
      <c r="L33" s="27">
        <f t="shared" si="10"/>
        <v>267.8</v>
      </c>
      <c r="M33" s="67">
        <f>M34+M35</f>
        <v>17</v>
      </c>
      <c r="N33" s="66">
        <f t="shared" si="11"/>
        <v>65</v>
      </c>
      <c r="O33" s="67">
        <f>O34+O35</f>
        <v>3</v>
      </c>
      <c r="P33" s="66">
        <f t="shared" si="12"/>
        <v>11.5</v>
      </c>
      <c r="Q33" s="35">
        <f>Q34+Q35</f>
        <v>11</v>
      </c>
      <c r="R33" s="27">
        <f t="shared" si="13"/>
        <v>42.1</v>
      </c>
      <c r="S33" s="16" t="s">
        <v>124</v>
      </c>
      <c r="T33" s="27"/>
      <c r="W33" s="81">
        <f>+'4-1'!W33</f>
        <v>26136</v>
      </c>
      <c r="X33" s="81">
        <f>+'4-1'!X33</f>
        <v>13721</v>
      </c>
    </row>
    <row r="34" spans="2:24" s="17" customFormat="1" ht="21" customHeight="1">
      <c r="B34" s="12" t="s">
        <v>119</v>
      </c>
      <c r="C34" s="26">
        <v>6</v>
      </c>
      <c r="D34" s="27">
        <f t="shared" si="7"/>
        <v>60.7</v>
      </c>
      <c r="E34" s="65">
        <v>0</v>
      </c>
      <c r="F34" s="66">
        <f t="shared" si="7"/>
        <v>0</v>
      </c>
      <c r="G34" s="26">
        <v>2</v>
      </c>
      <c r="H34" s="27">
        <f t="shared" si="8"/>
        <v>20.2</v>
      </c>
      <c r="I34" s="65">
        <v>4</v>
      </c>
      <c r="J34" s="66">
        <f t="shared" si="9"/>
        <v>40.5</v>
      </c>
      <c r="K34" s="26">
        <v>29</v>
      </c>
      <c r="L34" s="27">
        <f t="shared" si="10"/>
        <v>293.3</v>
      </c>
      <c r="M34" s="65">
        <v>7</v>
      </c>
      <c r="N34" s="66">
        <f t="shared" si="11"/>
        <v>70.8</v>
      </c>
      <c r="O34" s="65">
        <v>2</v>
      </c>
      <c r="P34" s="66">
        <f t="shared" si="12"/>
        <v>20.2</v>
      </c>
      <c r="Q34" s="26">
        <v>7</v>
      </c>
      <c r="R34" s="27">
        <f t="shared" si="13"/>
        <v>70.8</v>
      </c>
      <c r="S34" s="6" t="s">
        <v>125</v>
      </c>
      <c r="T34" s="27"/>
      <c r="W34" s="81">
        <f>+'4-1'!W34</f>
        <v>9888</v>
      </c>
      <c r="X34" s="81">
        <f>+'4-1'!X34</f>
        <v>5249</v>
      </c>
    </row>
    <row r="35" spans="1:24" s="17" customFormat="1" ht="21" customHeight="1">
      <c r="A35" s="18"/>
      <c r="B35" s="19" t="s">
        <v>120</v>
      </c>
      <c r="C35" s="28">
        <v>4</v>
      </c>
      <c r="D35" s="29">
        <f t="shared" si="7"/>
        <v>24.6</v>
      </c>
      <c r="E35" s="68">
        <v>1</v>
      </c>
      <c r="F35" s="69">
        <f t="shared" si="7"/>
        <v>6.2</v>
      </c>
      <c r="G35" s="28">
        <v>1</v>
      </c>
      <c r="H35" s="29">
        <f t="shared" si="8"/>
        <v>6.2</v>
      </c>
      <c r="I35" s="68">
        <v>0</v>
      </c>
      <c r="J35" s="69">
        <f t="shared" si="9"/>
        <v>0</v>
      </c>
      <c r="K35" s="28">
        <v>41</v>
      </c>
      <c r="L35" s="29">
        <f t="shared" si="10"/>
        <v>252.3</v>
      </c>
      <c r="M35" s="68">
        <v>10</v>
      </c>
      <c r="N35" s="69">
        <f t="shared" si="11"/>
        <v>61.5</v>
      </c>
      <c r="O35" s="68">
        <v>1</v>
      </c>
      <c r="P35" s="69">
        <f t="shared" si="12"/>
        <v>6.2</v>
      </c>
      <c r="Q35" s="28">
        <v>4</v>
      </c>
      <c r="R35" s="29">
        <f t="shared" si="13"/>
        <v>24.6</v>
      </c>
      <c r="S35" s="22" t="s">
        <v>126</v>
      </c>
      <c r="T35" s="27"/>
      <c r="W35" s="81">
        <f>+'4-1'!W35</f>
        <v>16248</v>
      </c>
      <c r="X35" s="81">
        <f>+'4-1'!X35</f>
        <v>8472</v>
      </c>
    </row>
  </sheetData>
  <sheetProtection/>
  <mergeCells count="44">
    <mergeCell ref="A33:B33"/>
    <mergeCell ref="A27:B27"/>
    <mergeCell ref="A28:B28"/>
    <mergeCell ref="A29:B29"/>
    <mergeCell ref="A31:B31"/>
    <mergeCell ref="C1:S1"/>
    <mergeCell ref="A25:B25"/>
    <mergeCell ref="A26:B26"/>
    <mergeCell ref="A21:B21"/>
    <mergeCell ref="A22:B22"/>
    <mergeCell ref="A23:B23"/>
    <mergeCell ref="A24:B24"/>
    <mergeCell ref="A17:B17"/>
    <mergeCell ref="A18:B18"/>
    <mergeCell ref="A19:B19"/>
    <mergeCell ref="A9:B9"/>
    <mergeCell ref="A10:B10"/>
    <mergeCell ref="A11:B11"/>
    <mergeCell ref="A12:B12"/>
    <mergeCell ref="A20:B20"/>
    <mergeCell ref="A15:B15"/>
    <mergeCell ref="A16:B16"/>
    <mergeCell ref="S4:S7"/>
    <mergeCell ref="O4:P4"/>
    <mergeCell ref="O5:P5"/>
    <mergeCell ref="O6:P6"/>
    <mergeCell ref="C6:D6"/>
    <mergeCell ref="C4:D5"/>
    <mergeCell ref="E4:F5"/>
    <mergeCell ref="E6:F6"/>
    <mergeCell ref="A13:B13"/>
    <mergeCell ref="A14:B14"/>
    <mergeCell ref="A4:B7"/>
    <mergeCell ref="A8:B8"/>
    <mergeCell ref="G4:H5"/>
    <mergeCell ref="G6:H6"/>
    <mergeCell ref="Q4:R5"/>
    <mergeCell ref="I6:J6"/>
    <mergeCell ref="I4:J5"/>
    <mergeCell ref="Q6:R6"/>
    <mergeCell ref="K6:L6"/>
    <mergeCell ref="M6:N6"/>
    <mergeCell ref="K4:L5"/>
    <mergeCell ref="M4:N5"/>
  </mergeCells>
  <printOptions horizontalCentered="1" verticalCentered="1"/>
  <pageMargins left="0.6692913385826772" right="0.31496062992125984" top="0.5118110236220472" bottom="0.4724409448818898" header="0" footer="0"/>
  <pageSetup blackAndWhite="1" fitToHeight="1" fitToWidth="1" horizontalDpi="600" verticalDpi="600" orientation="landscape" paperSize="9" scale="62" r:id="rId1"/>
  <ignoredErrors>
    <ignoredError sqref="A4:R7" numberStoredAsText="1"/>
    <ignoredError sqref="J13 A8:B10 I13 A11:B11 A12:B13 Q13 L13 D13 C13 O13 F13 K13 E13 H13 N13 P13 M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2015-12-04T08:08:43Z</cp:lastPrinted>
  <dcterms:created xsi:type="dcterms:W3CDTF">2001-12-10T01:48:28Z</dcterms:created>
  <dcterms:modified xsi:type="dcterms:W3CDTF">2016-01-28T02:44:00Z</dcterms:modified>
  <cp:category/>
  <cp:version/>
  <cp:contentType/>
  <cp:contentStatus/>
</cp:coreProperties>
</file>