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95" windowWidth="18690" windowHeight="8775" activeTab="0"/>
  </bookViews>
  <sheets>
    <sheet name="115" sheetId="1" r:id="rId1"/>
    <sheet name="昨年" sheetId="2" state="hidden" r:id="rId2"/>
  </sheets>
  <definedNames>
    <definedName name="_10.電気_ガスおよび水道" localSheetId="1">#REF!</definedName>
    <definedName name="_111．工事別着工住宅数数および床面積" localSheetId="1">#REF!</definedName>
    <definedName name="_１１３．建_築_主_別_着_工_建_築_数" localSheetId="1">#REF!</definedName>
    <definedName name="_１１４．用_途_別_着_工_建_築_数" localSheetId="1">#REF!</definedName>
    <definedName name="_１１５．構_造_別_着_工_建_築_数" localSheetId="1">#REF!</definedName>
    <definedName name="_１１６．利用別･種類別着工住宅数" localSheetId="1">#REF!</definedName>
    <definedName name="_60．農__作__物ー1" localSheetId="1">#REF!</definedName>
    <definedName name="_9.建__________設__________業" localSheetId="1">#REF!</definedName>
    <definedName name="_Regression_Int" localSheetId="0" hidden="1">1</definedName>
    <definedName name="_Regression_Int" localSheetId="1" hidden="1">1</definedName>
    <definedName name="_xlnm.Print_Area" localSheetId="1">'昨年'!$A$1:$K$62</definedName>
    <definedName name="\P" localSheetId="1">#REF!</definedName>
    <definedName name="_xlnm.Print_Area" localSheetId="0">'115'!$A$1:$K$72</definedName>
    <definedName name="Print_Area_MI" localSheetId="1">'昨年'!$A$1:$K$64</definedName>
  </definedNames>
  <calcPr fullCalcOnLoad="1"/>
</workbook>
</file>

<file path=xl/sharedStrings.xml><?xml version="1.0" encoding="utf-8"?>
<sst xmlns="http://schemas.openxmlformats.org/spreadsheetml/2006/main" count="144" uniqueCount="39">
  <si>
    <t>(単位 千円)</t>
  </si>
  <si>
    <t>年度および事業</t>
  </si>
  <si>
    <t>総  額</t>
  </si>
  <si>
    <t>地方単独事業費</t>
  </si>
  <si>
    <t>新設改良</t>
  </si>
  <si>
    <t>維持補修</t>
  </si>
  <si>
    <t>災害復旧</t>
  </si>
  <si>
    <t>災害関連</t>
  </si>
  <si>
    <t>河      川</t>
  </si>
  <si>
    <t>河川総合開発</t>
  </si>
  <si>
    <t>砂      防</t>
  </si>
  <si>
    <t>海      岸</t>
  </si>
  <si>
    <t>急傾斜地崩壊対策</t>
  </si>
  <si>
    <t>国      道</t>
  </si>
  <si>
    <t>地  方  道</t>
  </si>
  <si>
    <t>土地区画整理</t>
  </si>
  <si>
    <t>街      路</t>
  </si>
  <si>
    <t>市街地再開発</t>
  </si>
  <si>
    <t>都 市 公 園</t>
  </si>
  <si>
    <t>下  水  道</t>
  </si>
  <si>
    <t>下水道終末処理施設</t>
  </si>
  <si>
    <t>その他の都市施設</t>
  </si>
  <si>
    <t>住宅地区改良</t>
  </si>
  <si>
    <t>特定賃貸住宅</t>
  </si>
  <si>
    <t>国庫補助事業費</t>
  </si>
  <si>
    <t>国支出</t>
  </si>
  <si>
    <t>県支出</t>
  </si>
  <si>
    <t>市町村支出</t>
  </si>
  <si>
    <t>その他支出</t>
  </si>
  <si>
    <t xml:space="preserve">  注）｢国土交通省所管建設事業費等実績調査」による。市町村分及び国土交通省直轄事業費を含まない。</t>
  </si>
  <si>
    <t>Ａ.工事種類別</t>
  </si>
  <si>
    <t>Ｂ.事業費出所別</t>
  </si>
  <si>
    <t>資料：県土木建築企画課</t>
  </si>
  <si>
    <t>平 成 17 年 度</t>
  </si>
  <si>
    <t>公営住宅</t>
  </si>
  <si>
    <t xml:space="preserve"> </t>
  </si>
  <si>
    <t>115.建設工事事業費</t>
  </si>
  <si>
    <t>駐車場</t>
  </si>
  <si>
    <t>緑地保全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</si>
</sst>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1" fontId="0" fillId="0" borderId="0" xfId="60" applyNumberFormat="1" applyFont="1" applyAlignment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41" fontId="6" fillId="0" borderId="0" xfId="60" applyNumberFormat="1" applyFont="1" applyAlignment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0" fontId="0" fillId="0" borderId="14" xfId="0" applyFont="1" applyBorder="1" applyAlignment="1">
      <alignment vertical="center"/>
    </xf>
    <xf numFmtId="41" fontId="8" fillId="0" borderId="0" xfId="60" applyNumberFormat="1" applyFont="1" applyAlignment="1" applyProtection="1">
      <alignment/>
      <protection/>
    </xf>
    <xf numFmtId="41" fontId="8" fillId="0" borderId="0" xfId="60" applyNumberFormat="1" applyFont="1" applyAlignment="1">
      <alignment/>
      <protection/>
    </xf>
    <xf numFmtId="37" fontId="5" fillId="0" borderId="0" xfId="0" applyNumberFormat="1" applyFont="1" applyBorder="1" applyAlignment="1" applyProtection="1">
      <alignment horizontal="left" vertical="center"/>
      <protection/>
    </xf>
    <xf numFmtId="41" fontId="6" fillId="0" borderId="0" xfId="60" applyNumberFormat="1" applyFont="1" applyAlignment="1" applyProtection="1">
      <alignment vertical="center"/>
      <protection/>
    </xf>
    <xf numFmtId="176" fontId="0" fillId="0" borderId="0" xfId="60" applyNumberFormat="1" applyFont="1" applyAlignment="1">
      <alignment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41" fontId="0" fillId="0" borderId="0" xfId="60" applyNumberFormat="1" applyFont="1" applyAlignment="1">
      <alignment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41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41" fontId="0" fillId="0" borderId="0" xfId="60" applyNumberFormat="1" applyFont="1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76" fontId="0" fillId="0" borderId="0" xfId="60" applyNumberFormat="1" applyFont="1" applyAlignment="1">
      <alignment/>
      <protection/>
    </xf>
    <xf numFmtId="41" fontId="0" fillId="0" borderId="15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Alignment="1">
      <alignment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41" fontId="6" fillId="0" borderId="0" xfId="60" applyNumberFormat="1" applyFont="1" applyFill="1" applyAlignment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41" fontId="0" fillId="0" borderId="15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Alignment="1" applyProtection="1">
      <alignment/>
      <protection/>
    </xf>
    <xf numFmtId="41" fontId="8" fillId="0" borderId="0" xfId="60" applyNumberFormat="1" applyFont="1" applyFill="1" applyAlignment="1" applyProtection="1">
      <alignment/>
      <protection/>
    </xf>
    <xf numFmtId="41" fontId="8" fillId="0" borderId="0" xfId="60" applyNumberFormat="1" applyFont="1" applyFill="1" applyAlignment="1">
      <alignment/>
      <protection/>
    </xf>
    <xf numFmtId="0" fontId="8" fillId="0" borderId="14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>
      <alignment vertical="center" shrinkToFit="1"/>
    </xf>
    <xf numFmtId="37" fontId="5" fillId="0" borderId="0" xfId="0" applyNumberFormat="1" applyFont="1" applyFill="1" applyBorder="1" applyAlignment="1" applyProtection="1">
      <alignment horizontal="left" vertical="center"/>
      <protection/>
    </xf>
    <xf numFmtId="41" fontId="6" fillId="0" borderId="0" xfId="60" applyNumberFormat="1" applyFont="1" applyFill="1" applyAlignment="1" applyProtection="1">
      <alignment vertical="center"/>
      <protection/>
    </xf>
    <xf numFmtId="176" fontId="0" fillId="0" borderId="0" xfId="60" applyNumberFormat="1" applyFont="1" applyFill="1" applyAlignment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 applyProtection="1">
      <alignment horizontal="center" vertical="center" shrinkToFit="1"/>
      <protection/>
    </xf>
    <xf numFmtId="41" fontId="11" fillId="0" borderId="15" xfId="0" applyNumberFormat="1" applyFont="1" applyFill="1" applyBorder="1" applyAlignment="1" applyProtection="1">
      <alignment vertical="center"/>
      <protection/>
    </xf>
    <xf numFmtId="41" fontId="11" fillId="0" borderId="0" xfId="0" applyNumberFormat="1" applyFont="1" applyFill="1" applyBorder="1" applyAlignment="1" applyProtection="1">
      <alignment vertical="center"/>
      <protection/>
    </xf>
    <xf numFmtId="41" fontId="11" fillId="0" borderId="0" xfId="0" applyNumberFormat="1" applyFont="1" applyFill="1" applyBorder="1" applyAlignment="1" applyProtection="1">
      <alignment vertical="center" shrinkToFit="1"/>
      <protection/>
    </xf>
    <xf numFmtId="0" fontId="0" fillId="0" borderId="14" xfId="0" applyFont="1" applyFill="1" applyBorder="1" applyAlignment="1" applyProtection="1">
      <alignment horizontal="distributed" vertical="center" shrinkToFit="1"/>
      <protection/>
    </xf>
    <xf numFmtId="0" fontId="0" fillId="0" borderId="16" xfId="0" applyFont="1" applyFill="1" applyBorder="1" applyAlignment="1" applyProtection="1">
      <alignment horizontal="distributed" vertical="center" shrinkToFit="1"/>
      <protection/>
    </xf>
    <xf numFmtId="41" fontId="0" fillId="0" borderId="13" xfId="0" applyNumberFormat="1" applyFont="1" applyFill="1" applyBorder="1" applyAlignment="1" applyProtection="1">
      <alignment vertical="center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41" fontId="0" fillId="0" borderId="0" xfId="6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41" fontId="0" fillId="0" borderId="17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41" fontId="3" fillId="0" borderId="0" xfId="60" applyNumberFormat="1" applyFont="1" applyFill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37" fontId="0" fillId="0" borderId="19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41" fontId="3" fillId="0" borderId="0" xfId="60" applyNumberFormat="1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FF00"/>
  </sheetPr>
  <dimension ref="A1:N74"/>
  <sheetViews>
    <sheetView showGridLines="0" tabSelected="1" view="pageBreakPreview" zoomScale="93" zoomScaleSheetLayoutView="93" zoomScalePageLayoutView="0" workbookViewId="0" topLeftCell="B51">
      <selection activeCell="B2" sqref="B2"/>
    </sheetView>
  </sheetViews>
  <sheetFormatPr defaultColWidth="10.375" defaultRowHeight="12" customHeight="1"/>
  <cols>
    <col min="1" max="1" width="18.75390625" style="48" customWidth="1"/>
    <col min="2" max="5" width="17.00390625" style="66" bestFit="1" customWidth="1"/>
    <col min="6" max="7" width="13.75390625" style="66" customWidth="1"/>
    <col min="8" max="9" width="17.00390625" style="66" bestFit="1" customWidth="1"/>
    <col min="10" max="10" width="13.75390625" style="66" customWidth="1"/>
    <col min="11" max="11" width="12.25390625" style="66" bestFit="1" customWidth="1"/>
    <col min="12" max="12" width="10.00390625" style="48" customWidth="1"/>
    <col min="13" max="16384" width="10.375" style="48" customWidth="1"/>
  </cols>
  <sheetData>
    <row r="1" spans="1:11" ht="27.75" customHeight="1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1" customHeight="1" thickBot="1">
      <c r="A2" s="67" t="s">
        <v>0</v>
      </c>
      <c r="B2" s="49"/>
      <c r="C2" s="50"/>
      <c r="D2" s="49"/>
      <c r="E2" s="87" t="s">
        <v>30</v>
      </c>
      <c r="F2" s="87"/>
      <c r="G2" s="49"/>
      <c r="H2" s="49"/>
      <c r="I2" s="49"/>
      <c r="J2" s="49"/>
      <c r="K2" s="49"/>
    </row>
    <row r="3" spans="1:11" s="51" customFormat="1" ht="18" customHeight="1" thickTop="1">
      <c r="A3" s="88" t="s">
        <v>1</v>
      </c>
      <c r="B3" s="90" t="s">
        <v>2</v>
      </c>
      <c r="C3" s="92" t="s">
        <v>24</v>
      </c>
      <c r="D3" s="93"/>
      <c r="E3" s="93"/>
      <c r="F3" s="93"/>
      <c r="G3" s="94"/>
      <c r="H3" s="92" t="s">
        <v>3</v>
      </c>
      <c r="I3" s="93"/>
      <c r="J3" s="93"/>
      <c r="K3" s="93"/>
    </row>
    <row r="4" spans="1:11" s="51" customFormat="1" ht="18" customHeight="1">
      <c r="A4" s="89"/>
      <c r="B4" s="91"/>
      <c r="C4" s="53" t="s">
        <v>2</v>
      </c>
      <c r="D4" s="54" t="s">
        <v>4</v>
      </c>
      <c r="E4" s="55" t="s">
        <v>5</v>
      </c>
      <c r="F4" s="55" t="s">
        <v>6</v>
      </c>
      <c r="G4" s="52" t="s">
        <v>7</v>
      </c>
      <c r="H4" s="53" t="s">
        <v>2</v>
      </c>
      <c r="I4" s="54" t="s">
        <v>4</v>
      </c>
      <c r="J4" s="55" t="s">
        <v>5</v>
      </c>
      <c r="K4" s="55" t="s">
        <v>6</v>
      </c>
    </row>
    <row r="5" spans="1:14" ht="18" customHeight="1">
      <c r="A5" s="56" t="s">
        <v>33</v>
      </c>
      <c r="B5" s="57">
        <v>80911292</v>
      </c>
      <c r="C5" s="58">
        <v>58732737</v>
      </c>
      <c r="D5" s="58">
        <v>48901603</v>
      </c>
      <c r="E5" s="58">
        <v>1466432</v>
      </c>
      <c r="F5" s="58">
        <v>7566684</v>
      </c>
      <c r="G5" s="58">
        <v>798018</v>
      </c>
      <c r="H5" s="58">
        <v>22178555</v>
      </c>
      <c r="I5" s="58">
        <v>15730363</v>
      </c>
      <c r="J5" s="58">
        <v>6290036</v>
      </c>
      <c r="K5" s="58">
        <v>158156</v>
      </c>
      <c r="L5" s="59"/>
      <c r="M5" s="59"/>
      <c r="N5" s="59"/>
    </row>
    <row r="6" spans="1:14" ht="18" customHeight="1">
      <c r="A6" s="56">
        <v>18</v>
      </c>
      <c r="B6" s="57">
        <v>80804378</v>
      </c>
      <c r="C6" s="58">
        <v>59013937</v>
      </c>
      <c r="D6" s="58">
        <v>50134958</v>
      </c>
      <c r="E6" s="58">
        <v>1630912</v>
      </c>
      <c r="F6" s="58">
        <v>5072798</v>
      </c>
      <c r="G6" s="58">
        <v>2175269</v>
      </c>
      <c r="H6" s="58">
        <v>21790441</v>
      </c>
      <c r="I6" s="58">
        <v>15026541</v>
      </c>
      <c r="J6" s="58">
        <v>6621903</v>
      </c>
      <c r="K6" s="58">
        <v>141997</v>
      </c>
      <c r="L6" s="59"/>
      <c r="M6" s="59"/>
      <c r="N6" s="59"/>
    </row>
    <row r="7" spans="1:14" ht="18" customHeight="1">
      <c r="A7" s="56">
        <v>19</v>
      </c>
      <c r="B7" s="57">
        <v>69851802</v>
      </c>
      <c r="C7" s="58">
        <v>52375176</v>
      </c>
      <c r="D7" s="58">
        <v>47388395</v>
      </c>
      <c r="E7" s="58">
        <v>1471030</v>
      </c>
      <c r="F7" s="58">
        <v>3214309</v>
      </c>
      <c r="G7" s="58">
        <v>301442</v>
      </c>
      <c r="H7" s="58">
        <v>17476626</v>
      </c>
      <c r="I7" s="58">
        <v>10822586</v>
      </c>
      <c r="J7" s="58">
        <v>6577411</v>
      </c>
      <c r="K7" s="58">
        <v>76629</v>
      </c>
      <c r="L7" s="59"/>
      <c r="M7" s="59"/>
      <c r="N7" s="59"/>
    </row>
    <row r="8" spans="1:14" ht="18" customHeight="1">
      <c r="A8" s="56">
        <v>20</v>
      </c>
      <c r="B8" s="57">
        <v>61733402</v>
      </c>
      <c r="C8" s="58">
        <v>46043641</v>
      </c>
      <c r="D8" s="58">
        <v>43230781</v>
      </c>
      <c r="E8" s="58">
        <v>1338320</v>
      </c>
      <c r="F8" s="58">
        <v>1103686</v>
      </c>
      <c r="G8" s="58">
        <v>370854</v>
      </c>
      <c r="H8" s="58">
        <v>15689761</v>
      </c>
      <c r="I8" s="58">
        <v>9136451</v>
      </c>
      <c r="J8" s="58">
        <v>6544948</v>
      </c>
      <c r="K8" s="58">
        <v>8362</v>
      </c>
      <c r="L8" s="59"/>
      <c r="M8" s="59"/>
      <c r="N8" s="59"/>
    </row>
    <row r="9" spans="1:14" s="61" customFormat="1" ht="18" customHeight="1">
      <c r="A9" s="56">
        <v>21</v>
      </c>
      <c r="B9" s="57">
        <v>65223986</v>
      </c>
      <c r="C9" s="58">
        <v>50293288</v>
      </c>
      <c r="D9" s="58">
        <v>44705538</v>
      </c>
      <c r="E9" s="58">
        <v>4947850</v>
      </c>
      <c r="F9" s="58">
        <v>611540</v>
      </c>
      <c r="G9" s="58">
        <v>28360</v>
      </c>
      <c r="H9" s="58">
        <v>14930698</v>
      </c>
      <c r="I9" s="58">
        <v>8339736</v>
      </c>
      <c r="J9" s="58">
        <v>6586274</v>
      </c>
      <c r="K9" s="58">
        <v>4688</v>
      </c>
      <c r="L9" s="60"/>
      <c r="M9" s="60"/>
      <c r="N9" s="60"/>
    </row>
    <row r="10" spans="1:14" s="61" customFormat="1" ht="18" customHeight="1">
      <c r="A10" s="56">
        <v>22</v>
      </c>
      <c r="B10" s="57">
        <v>59747363</v>
      </c>
      <c r="C10" s="58">
        <v>43563077</v>
      </c>
      <c r="D10" s="58">
        <v>38368976</v>
      </c>
      <c r="E10" s="58">
        <v>5067815</v>
      </c>
      <c r="F10" s="58">
        <v>126286</v>
      </c>
      <c r="G10" s="58">
        <v>0</v>
      </c>
      <c r="H10" s="58">
        <v>16184286</v>
      </c>
      <c r="I10" s="58">
        <v>8062613</v>
      </c>
      <c r="J10" s="58">
        <v>8110403</v>
      </c>
      <c r="K10" s="58">
        <v>11270</v>
      </c>
      <c r="L10" s="60"/>
      <c r="M10" s="60"/>
      <c r="N10" s="60"/>
    </row>
    <row r="11" spans="1:14" s="61" customFormat="1" ht="18" customHeight="1">
      <c r="A11" s="56">
        <v>23</v>
      </c>
      <c r="B11" s="57">
        <v>58789516</v>
      </c>
      <c r="C11" s="58">
        <v>42217461</v>
      </c>
      <c r="D11" s="58">
        <v>36570245</v>
      </c>
      <c r="E11" s="58">
        <v>5245096</v>
      </c>
      <c r="F11" s="58">
        <v>402120</v>
      </c>
      <c r="G11" s="58">
        <v>0</v>
      </c>
      <c r="H11" s="58">
        <v>16572055</v>
      </c>
      <c r="I11" s="58">
        <v>8801397</v>
      </c>
      <c r="J11" s="58">
        <v>7751785</v>
      </c>
      <c r="K11" s="58">
        <v>18873</v>
      </c>
      <c r="L11" s="60"/>
      <c r="M11" s="60"/>
      <c r="N11" s="60"/>
    </row>
    <row r="12" spans="1:14" s="61" customFormat="1" ht="18" customHeight="1">
      <c r="A12" s="62">
        <v>24</v>
      </c>
      <c r="B12" s="20">
        <v>57171340</v>
      </c>
      <c r="C12" s="21">
        <v>41073276</v>
      </c>
      <c r="D12" s="21">
        <v>28576799</v>
      </c>
      <c r="E12" s="21">
        <v>5355280</v>
      </c>
      <c r="F12" s="21">
        <v>7066707</v>
      </c>
      <c r="G12" s="21">
        <v>74490</v>
      </c>
      <c r="H12" s="21">
        <v>16098064</v>
      </c>
      <c r="I12" s="21">
        <v>8663718</v>
      </c>
      <c r="J12" s="21">
        <v>7389203</v>
      </c>
      <c r="K12" s="21">
        <v>45143</v>
      </c>
      <c r="L12" s="60"/>
      <c r="M12" s="60"/>
      <c r="N12" s="60"/>
    </row>
    <row r="13" spans="1:14" s="61" customFormat="1" ht="18" customHeight="1">
      <c r="A13" s="62">
        <v>25</v>
      </c>
      <c r="B13" s="20">
        <v>70542036</v>
      </c>
      <c r="C13" s="21">
        <v>53440262</v>
      </c>
      <c r="D13" s="21">
        <v>34555464</v>
      </c>
      <c r="E13" s="21">
        <v>8905513</v>
      </c>
      <c r="F13" s="21">
        <v>8570490</v>
      </c>
      <c r="G13" s="21">
        <v>1408795</v>
      </c>
      <c r="H13" s="21">
        <v>17101774</v>
      </c>
      <c r="I13" s="21">
        <v>10362764</v>
      </c>
      <c r="J13" s="21">
        <v>6686849</v>
      </c>
      <c r="K13" s="21">
        <v>52161</v>
      </c>
      <c r="L13" s="60"/>
      <c r="M13" s="60"/>
      <c r="N13" s="60"/>
    </row>
    <row r="14" spans="1:14" s="61" customFormat="1" ht="10.5" customHeight="1">
      <c r="A14" s="6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60"/>
      <c r="M14" s="60"/>
      <c r="N14" s="60"/>
    </row>
    <row r="15" spans="1:14" s="61" customFormat="1" ht="18" customHeight="1">
      <c r="A15" s="68">
        <v>26</v>
      </c>
      <c r="B15" s="69">
        <v>63167749</v>
      </c>
      <c r="C15" s="70">
        <v>46957082</v>
      </c>
      <c r="D15" s="70">
        <v>34677732</v>
      </c>
      <c r="E15" s="70">
        <v>10097427</v>
      </c>
      <c r="F15" s="70">
        <v>1478398</v>
      </c>
      <c r="G15" s="70">
        <v>703525</v>
      </c>
      <c r="H15" s="70">
        <v>16210667</v>
      </c>
      <c r="I15" s="70">
        <v>9216350</v>
      </c>
      <c r="J15" s="71">
        <v>6979754</v>
      </c>
      <c r="K15" s="70">
        <v>14563</v>
      </c>
      <c r="L15" s="60"/>
      <c r="M15" s="60"/>
      <c r="N15" s="60"/>
    </row>
    <row r="16" spans="1:14" s="61" customFormat="1" ht="9" customHeight="1">
      <c r="A16" s="63"/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60"/>
      <c r="M16" s="60"/>
      <c r="N16" s="60"/>
    </row>
    <row r="17" spans="1:14" ht="18" customHeight="1">
      <c r="A17" s="72" t="s">
        <v>8</v>
      </c>
      <c r="B17" s="20">
        <v>7136043</v>
      </c>
      <c r="C17" s="58">
        <v>5658716</v>
      </c>
      <c r="D17" s="58">
        <v>4316536</v>
      </c>
      <c r="E17" s="58">
        <v>0</v>
      </c>
      <c r="F17" s="58">
        <v>943985</v>
      </c>
      <c r="G17" s="58">
        <v>398195</v>
      </c>
      <c r="H17" s="58">
        <v>1477327</v>
      </c>
      <c r="I17" s="58">
        <v>1455595</v>
      </c>
      <c r="J17" s="58">
        <v>14379</v>
      </c>
      <c r="K17" s="58">
        <v>7353</v>
      </c>
      <c r="L17" s="59"/>
      <c r="M17" s="59"/>
      <c r="N17" s="59"/>
    </row>
    <row r="18" spans="1:14" ht="18" customHeight="1">
      <c r="A18" s="72" t="s">
        <v>9</v>
      </c>
      <c r="B18" s="57">
        <v>1158642</v>
      </c>
      <c r="C18" s="58">
        <v>1158642</v>
      </c>
      <c r="D18" s="58">
        <v>1158642</v>
      </c>
      <c r="E18" s="58">
        <v>0</v>
      </c>
      <c r="F18" s="58">
        <v>0</v>
      </c>
      <c r="G18" s="58">
        <v>0</v>
      </c>
      <c r="H18" s="58">
        <v>0</v>
      </c>
      <c r="I18" s="58"/>
      <c r="J18" s="58"/>
      <c r="K18" s="58"/>
      <c r="L18" s="59"/>
      <c r="M18" s="59"/>
      <c r="N18" s="59"/>
    </row>
    <row r="19" spans="1:14" ht="18" customHeight="1">
      <c r="A19" s="72" t="s">
        <v>10</v>
      </c>
      <c r="B19" s="57">
        <v>3834920</v>
      </c>
      <c r="C19" s="58">
        <v>3507026</v>
      </c>
      <c r="D19" s="58">
        <v>2785089</v>
      </c>
      <c r="E19" s="58">
        <v>0</v>
      </c>
      <c r="F19" s="58">
        <v>416607</v>
      </c>
      <c r="G19" s="58">
        <v>305330</v>
      </c>
      <c r="H19" s="58">
        <v>327894</v>
      </c>
      <c r="I19" s="58">
        <v>319308</v>
      </c>
      <c r="J19" s="58">
        <v>2526</v>
      </c>
      <c r="K19" s="58">
        <v>6060</v>
      </c>
      <c r="L19" s="59"/>
      <c r="M19" s="59"/>
      <c r="N19" s="59"/>
    </row>
    <row r="20" spans="1:14" ht="18" customHeight="1">
      <c r="A20" s="72" t="s">
        <v>11</v>
      </c>
      <c r="B20" s="57">
        <v>330652</v>
      </c>
      <c r="C20" s="58">
        <v>329502</v>
      </c>
      <c r="D20" s="58">
        <v>329502</v>
      </c>
      <c r="E20" s="58">
        <v>0</v>
      </c>
      <c r="F20" s="58"/>
      <c r="G20" s="58"/>
      <c r="H20" s="58">
        <v>1150</v>
      </c>
      <c r="I20" s="58"/>
      <c r="J20" s="58"/>
      <c r="K20" s="58">
        <v>1150</v>
      </c>
      <c r="L20" s="59"/>
      <c r="M20" s="59"/>
      <c r="N20" s="59"/>
    </row>
    <row r="21" spans="1:14" ht="18" customHeight="1">
      <c r="A21" s="72" t="s">
        <v>12</v>
      </c>
      <c r="B21" s="57">
        <v>2353076</v>
      </c>
      <c r="C21" s="58">
        <v>1931390</v>
      </c>
      <c r="D21" s="58">
        <v>1931390</v>
      </c>
      <c r="E21" s="58">
        <v>0</v>
      </c>
      <c r="F21" s="58"/>
      <c r="G21" s="58"/>
      <c r="H21" s="58">
        <v>421686</v>
      </c>
      <c r="I21" s="58">
        <v>421686</v>
      </c>
      <c r="J21" s="58"/>
      <c r="K21" s="58"/>
      <c r="L21" s="59"/>
      <c r="M21" s="59"/>
      <c r="N21" s="59"/>
    </row>
    <row r="22" spans="1:14" ht="18" customHeight="1">
      <c r="A22" s="72" t="s">
        <v>13</v>
      </c>
      <c r="B22" s="57">
        <v>14892693</v>
      </c>
      <c r="C22" s="58">
        <v>12354920</v>
      </c>
      <c r="D22" s="58">
        <v>8119217</v>
      </c>
      <c r="E22" s="58">
        <v>4235703</v>
      </c>
      <c r="F22" s="58"/>
      <c r="G22" s="58"/>
      <c r="H22" s="58">
        <v>2537773</v>
      </c>
      <c r="I22" s="58">
        <v>572058</v>
      </c>
      <c r="J22" s="58">
        <v>1965715</v>
      </c>
      <c r="K22" s="58"/>
      <c r="L22" s="59"/>
      <c r="M22" s="59"/>
      <c r="N22" s="59"/>
    </row>
    <row r="23" spans="1:14" ht="18" customHeight="1">
      <c r="A23" s="72" t="s">
        <v>14</v>
      </c>
      <c r="B23" s="57">
        <v>28635681</v>
      </c>
      <c r="C23" s="58">
        <v>17724559</v>
      </c>
      <c r="D23" s="58">
        <v>11745029</v>
      </c>
      <c r="E23" s="58">
        <v>5861724</v>
      </c>
      <c r="F23" s="58">
        <v>117806</v>
      </c>
      <c r="G23" s="58"/>
      <c r="H23" s="58">
        <v>10911122</v>
      </c>
      <c r="I23" s="58">
        <v>5917612</v>
      </c>
      <c r="J23" s="58">
        <v>4993510</v>
      </c>
      <c r="K23" s="58"/>
      <c r="L23" s="59"/>
      <c r="M23" s="59"/>
      <c r="N23" s="59"/>
    </row>
    <row r="24" spans="1:14" ht="18" customHeight="1">
      <c r="A24" s="72" t="s">
        <v>15</v>
      </c>
      <c r="B24" s="57">
        <v>0</v>
      </c>
      <c r="C24" s="58">
        <v>0</v>
      </c>
      <c r="D24" s="58">
        <v>0</v>
      </c>
      <c r="E24" s="58">
        <v>0</v>
      </c>
      <c r="F24" s="58"/>
      <c r="G24" s="58"/>
      <c r="H24" s="58">
        <v>0</v>
      </c>
      <c r="I24" s="58"/>
      <c r="J24" s="58"/>
      <c r="K24" s="58"/>
      <c r="L24" s="59"/>
      <c r="M24" s="59"/>
      <c r="N24" s="59"/>
    </row>
    <row r="25" spans="1:14" ht="18" customHeight="1">
      <c r="A25" s="72" t="s">
        <v>16</v>
      </c>
      <c r="B25" s="57">
        <v>4746154</v>
      </c>
      <c r="C25" s="58">
        <v>4212439</v>
      </c>
      <c r="D25" s="58">
        <v>4212439</v>
      </c>
      <c r="E25" s="58">
        <v>0</v>
      </c>
      <c r="F25" s="58"/>
      <c r="G25" s="58"/>
      <c r="H25" s="58">
        <v>533715</v>
      </c>
      <c r="I25" s="58">
        <v>530091</v>
      </c>
      <c r="J25" s="58">
        <v>3624</v>
      </c>
      <c r="K25" s="58"/>
      <c r="L25" s="59"/>
      <c r="M25" s="59"/>
      <c r="N25" s="59"/>
    </row>
    <row r="26" spans="1:14" ht="18" customHeight="1">
      <c r="A26" s="72" t="s">
        <v>17</v>
      </c>
      <c r="B26" s="57">
        <v>0</v>
      </c>
      <c r="C26" s="58">
        <v>0</v>
      </c>
      <c r="D26" s="58">
        <v>0</v>
      </c>
      <c r="E26" s="58">
        <v>0</v>
      </c>
      <c r="F26" s="58"/>
      <c r="G26" s="58"/>
      <c r="H26" s="58">
        <v>0</v>
      </c>
      <c r="I26" s="58"/>
      <c r="J26" s="58"/>
      <c r="K26" s="58"/>
      <c r="L26" s="59"/>
      <c r="M26" s="59"/>
      <c r="N26" s="59"/>
    </row>
    <row r="27" spans="1:14" ht="18" customHeight="1">
      <c r="A27" s="72" t="s">
        <v>18</v>
      </c>
      <c r="B27" s="57">
        <v>72406</v>
      </c>
      <c r="C27" s="58">
        <v>72406</v>
      </c>
      <c r="D27" s="58">
        <v>72406</v>
      </c>
      <c r="E27" s="58">
        <v>0</v>
      </c>
      <c r="F27" s="58"/>
      <c r="G27" s="58"/>
      <c r="H27" s="58">
        <v>0</v>
      </c>
      <c r="I27" s="58"/>
      <c r="J27" s="58"/>
      <c r="K27" s="58"/>
      <c r="L27" s="59"/>
      <c r="M27" s="59"/>
      <c r="N27" s="59"/>
    </row>
    <row r="28" spans="1:14" ht="18" customHeight="1">
      <c r="A28" s="72" t="s">
        <v>38</v>
      </c>
      <c r="B28" s="57">
        <v>0</v>
      </c>
      <c r="C28" s="58">
        <v>0</v>
      </c>
      <c r="D28" s="58">
        <v>0</v>
      </c>
      <c r="E28" s="58">
        <v>0</v>
      </c>
      <c r="F28" s="58"/>
      <c r="G28" s="58"/>
      <c r="H28" s="58">
        <v>0</v>
      </c>
      <c r="I28" s="58"/>
      <c r="J28" s="58"/>
      <c r="K28" s="58"/>
      <c r="L28" s="59"/>
      <c r="M28" s="59"/>
      <c r="N28" s="59"/>
    </row>
    <row r="29" spans="1:14" ht="18" customHeight="1">
      <c r="A29" s="72" t="s">
        <v>19</v>
      </c>
      <c r="B29" s="57">
        <v>7482</v>
      </c>
      <c r="C29" s="58">
        <v>7482</v>
      </c>
      <c r="D29" s="58">
        <v>7482</v>
      </c>
      <c r="E29" s="58">
        <v>0</v>
      </c>
      <c r="F29" s="58"/>
      <c r="G29" s="58"/>
      <c r="H29" s="58">
        <v>0</v>
      </c>
      <c r="I29" s="58"/>
      <c r="J29" s="58"/>
      <c r="K29" s="58"/>
      <c r="L29" s="59"/>
      <c r="M29" s="59"/>
      <c r="N29" s="59"/>
    </row>
    <row r="30" spans="1:14" ht="18" customHeight="1">
      <c r="A30" s="72" t="s">
        <v>20</v>
      </c>
      <c r="B30" s="57">
        <v>0</v>
      </c>
      <c r="C30" s="58">
        <v>0</v>
      </c>
      <c r="D30" s="58"/>
      <c r="E30" s="58"/>
      <c r="F30" s="58"/>
      <c r="G30" s="58"/>
      <c r="H30" s="58">
        <v>0</v>
      </c>
      <c r="I30" s="58"/>
      <c r="J30" s="58"/>
      <c r="K30" s="58"/>
      <c r="L30" s="59"/>
      <c r="M30" s="59"/>
      <c r="N30" s="59"/>
    </row>
    <row r="31" spans="1:14" ht="18" customHeight="1">
      <c r="A31" s="72" t="s">
        <v>37</v>
      </c>
      <c r="B31" s="57">
        <v>0</v>
      </c>
      <c r="C31" s="58">
        <v>0</v>
      </c>
      <c r="D31" s="58"/>
      <c r="E31" s="58"/>
      <c r="F31" s="58"/>
      <c r="G31" s="58"/>
      <c r="H31" s="58">
        <v>0</v>
      </c>
      <c r="I31" s="58"/>
      <c r="J31" s="58"/>
      <c r="K31" s="58"/>
      <c r="L31" s="59"/>
      <c r="M31" s="59"/>
      <c r="N31" s="59"/>
    </row>
    <row r="32" spans="1:14" ht="18" customHeight="1">
      <c r="A32" s="72" t="s">
        <v>21</v>
      </c>
      <c r="B32" s="57">
        <v>0</v>
      </c>
      <c r="C32" s="58">
        <v>0</v>
      </c>
      <c r="D32" s="58"/>
      <c r="E32" s="58"/>
      <c r="F32" s="58"/>
      <c r="G32" s="58"/>
      <c r="H32" s="58">
        <v>0</v>
      </c>
      <c r="I32" s="58"/>
      <c r="J32" s="58"/>
      <c r="K32" s="58"/>
      <c r="L32" s="59"/>
      <c r="M32" s="59"/>
      <c r="N32" s="59"/>
    </row>
    <row r="33" spans="1:14" ht="18" customHeight="1">
      <c r="A33" s="72" t="s">
        <v>34</v>
      </c>
      <c r="B33" s="57">
        <v>0</v>
      </c>
      <c r="C33" s="58">
        <v>0</v>
      </c>
      <c r="D33" s="58"/>
      <c r="E33" s="58"/>
      <c r="F33" s="58"/>
      <c r="G33" s="58"/>
      <c r="H33" s="58">
        <v>0</v>
      </c>
      <c r="I33" s="58"/>
      <c r="J33" s="58"/>
      <c r="K33" s="58"/>
      <c r="L33" s="59"/>
      <c r="M33" s="59"/>
      <c r="N33" s="59"/>
    </row>
    <row r="34" spans="1:14" ht="18" customHeight="1">
      <c r="A34" s="72" t="s">
        <v>22</v>
      </c>
      <c r="B34" s="57">
        <v>0</v>
      </c>
      <c r="C34" s="58">
        <v>0</v>
      </c>
      <c r="D34" s="58"/>
      <c r="E34" s="58"/>
      <c r="F34" s="58"/>
      <c r="G34" s="58"/>
      <c r="H34" s="58">
        <v>0</v>
      </c>
      <c r="I34" s="58"/>
      <c r="J34" s="58"/>
      <c r="K34" s="58"/>
      <c r="L34" s="59"/>
      <c r="M34" s="59"/>
      <c r="N34" s="59"/>
    </row>
    <row r="35" spans="1:14" ht="18" customHeight="1">
      <c r="A35" s="73" t="s">
        <v>23</v>
      </c>
      <c r="B35" s="74">
        <v>0</v>
      </c>
      <c r="C35" s="75">
        <v>0</v>
      </c>
      <c r="D35" s="75"/>
      <c r="E35" s="75"/>
      <c r="F35" s="75"/>
      <c r="G35" s="75"/>
      <c r="H35" s="75">
        <v>0</v>
      </c>
      <c r="I35" s="75"/>
      <c r="J35" s="75"/>
      <c r="K35" s="75"/>
      <c r="L35" s="59"/>
      <c r="M35" s="59"/>
      <c r="N35" s="59"/>
    </row>
    <row r="36" spans="1:14" ht="18" customHeight="1">
      <c r="A36" s="76" t="s">
        <v>32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59"/>
      <c r="M36" s="59"/>
      <c r="N36" s="59"/>
    </row>
    <row r="37" spans="1:14" ht="18" customHeight="1">
      <c r="A37" s="76" t="s">
        <v>29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8"/>
      <c r="M37" s="59"/>
      <c r="N37" s="59"/>
    </row>
    <row r="38" spans="1:14" ht="24.75" customHeight="1">
      <c r="A38" s="4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59"/>
      <c r="M38" s="59"/>
      <c r="N38" s="59"/>
    </row>
    <row r="39" spans="1:14" ht="31.5" customHeight="1" thickBot="1">
      <c r="A39" s="67" t="s">
        <v>0</v>
      </c>
      <c r="B39" s="79"/>
      <c r="C39" s="64"/>
      <c r="D39" s="79"/>
      <c r="E39" s="95" t="s">
        <v>31</v>
      </c>
      <c r="F39" s="95"/>
      <c r="G39" s="79"/>
      <c r="H39" s="79"/>
      <c r="I39" s="79"/>
      <c r="J39" s="79"/>
      <c r="K39" s="79"/>
      <c r="L39" s="59"/>
      <c r="M39" s="59"/>
      <c r="N39" s="59"/>
    </row>
    <row r="40" spans="1:14" ht="25.5" customHeight="1" thickTop="1">
      <c r="A40" s="88" t="s">
        <v>1</v>
      </c>
      <c r="B40" s="96" t="s">
        <v>2</v>
      </c>
      <c r="C40" s="92" t="s">
        <v>24</v>
      </c>
      <c r="D40" s="93"/>
      <c r="E40" s="93"/>
      <c r="F40" s="93"/>
      <c r="G40" s="94"/>
      <c r="H40" s="92" t="s">
        <v>3</v>
      </c>
      <c r="I40" s="93"/>
      <c r="J40" s="93"/>
      <c r="K40" s="93"/>
      <c r="L40" s="59"/>
      <c r="M40" s="59"/>
      <c r="N40" s="59"/>
    </row>
    <row r="41" spans="1:14" ht="18" customHeight="1">
      <c r="A41" s="89"/>
      <c r="B41" s="97"/>
      <c r="C41" s="80" t="s">
        <v>2</v>
      </c>
      <c r="D41" s="81" t="s">
        <v>25</v>
      </c>
      <c r="E41" s="82" t="s">
        <v>26</v>
      </c>
      <c r="F41" s="82" t="s">
        <v>27</v>
      </c>
      <c r="G41" s="82" t="s">
        <v>28</v>
      </c>
      <c r="H41" s="80" t="s">
        <v>2</v>
      </c>
      <c r="I41" s="81" t="s">
        <v>26</v>
      </c>
      <c r="J41" s="82" t="s">
        <v>27</v>
      </c>
      <c r="K41" s="82" t="s">
        <v>28</v>
      </c>
      <c r="L41" s="59"/>
      <c r="M41" s="59"/>
      <c r="N41" s="59"/>
    </row>
    <row r="42" spans="1:14" s="51" customFormat="1" ht="18" customHeight="1">
      <c r="A42" s="56" t="s">
        <v>33</v>
      </c>
      <c r="B42" s="57">
        <v>80911292</v>
      </c>
      <c r="C42" s="83">
        <v>58732737</v>
      </c>
      <c r="D42" s="58">
        <v>31929517</v>
      </c>
      <c r="E42" s="58">
        <v>24889116</v>
      </c>
      <c r="F42" s="58">
        <v>1914104</v>
      </c>
      <c r="G42" s="58">
        <v>0</v>
      </c>
      <c r="H42" s="83">
        <v>22178555</v>
      </c>
      <c r="I42" s="58">
        <v>19925122</v>
      </c>
      <c r="J42" s="58">
        <v>2024950</v>
      </c>
      <c r="K42" s="58">
        <v>228483</v>
      </c>
      <c r="L42" s="65"/>
      <c r="M42" s="65"/>
      <c r="N42" s="65"/>
    </row>
    <row r="43" spans="1:14" s="51" customFormat="1" ht="18" customHeight="1">
      <c r="A43" s="56">
        <v>18</v>
      </c>
      <c r="B43" s="57">
        <v>80804378</v>
      </c>
      <c r="C43" s="58">
        <v>59013937</v>
      </c>
      <c r="D43" s="58">
        <v>31889923</v>
      </c>
      <c r="E43" s="58">
        <v>25436284</v>
      </c>
      <c r="F43" s="58">
        <v>1687730</v>
      </c>
      <c r="G43" s="58">
        <v>0</v>
      </c>
      <c r="H43" s="58">
        <v>21790441</v>
      </c>
      <c r="I43" s="58">
        <v>19799025</v>
      </c>
      <c r="J43" s="58">
        <v>1948204</v>
      </c>
      <c r="K43" s="58">
        <v>43212</v>
      </c>
      <c r="L43" s="65"/>
      <c r="M43" s="65"/>
      <c r="N43" s="65"/>
    </row>
    <row r="44" spans="1:14" s="61" customFormat="1" ht="18" customHeight="1">
      <c r="A44" s="56">
        <v>19</v>
      </c>
      <c r="B44" s="57">
        <v>69851802</v>
      </c>
      <c r="C44" s="58">
        <v>52375176</v>
      </c>
      <c r="D44" s="58">
        <v>27873425</v>
      </c>
      <c r="E44" s="58">
        <v>22437899</v>
      </c>
      <c r="F44" s="58">
        <v>2063852</v>
      </c>
      <c r="G44" s="58">
        <v>0</v>
      </c>
      <c r="H44" s="58">
        <v>17476626</v>
      </c>
      <c r="I44" s="58">
        <v>16079839</v>
      </c>
      <c r="J44" s="58">
        <v>1342848</v>
      </c>
      <c r="K44" s="58">
        <v>53939</v>
      </c>
      <c r="L44" s="60"/>
      <c r="M44" s="60"/>
      <c r="N44" s="60"/>
    </row>
    <row r="45" spans="1:14" s="61" customFormat="1" ht="18" customHeight="1">
      <c r="A45" s="56">
        <v>20</v>
      </c>
      <c r="B45" s="57">
        <v>61733402</v>
      </c>
      <c r="C45" s="58">
        <v>46043641</v>
      </c>
      <c r="D45" s="58">
        <v>25852254</v>
      </c>
      <c r="E45" s="58">
        <v>18678964</v>
      </c>
      <c r="F45" s="58">
        <v>1512423</v>
      </c>
      <c r="G45" s="58">
        <v>0</v>
      </c>
      <c r="H45" s="58">
        <v>15689761</v>
      </c>
      <c r="I45" s="58">
        <v>14354048</v>
      </c>
      <c r="J45" s="58">
        <v>1281349</v>
      </c>
      <c r="K45" s="58">
        <v>54364</v>
      </c>
      <c r="L45" s="60"/>
      <c r="M45" s="60"/>
      <c r="N45" s="60"/>
    </row>
    <row r="46" spans="1:14" s="61" customFormat="1" ht="18" customHeight="1">
      <c r="A46" s="56">
        <v>21</v>
      </c>
      <c r="B46" s="57">
        <v>65223986</v>
      </c>
      <c r="C46" s="58">
        <v>50293288</v>
      </c>
      <c r="D46" s="58">
        <v>29359724</v>
      </c>
      <c r="E46" s="58">
        <v>19633616</v>
      </c>
      <c r="F46" s="58">
        <v>1299948</v>
      </c>
      <c r="G46" s="58">
        <v>0</v>
      </c>
      <c r="H46" s="58">
        <v>14930698</v>
      </c>
      <c r="I46" s="58">
        <v>13762215</v>
      </c>
      <c r="J46" s="58">
        <v>963069</v>
      </c>
      <c r="K46" s="58">
        <v>205414</v>
      </c>
      <c r="L46" s="60"/>
      <c r="M46" s="60"/>
      <c r="N46" s="60"/>
    </row>
    <row r="47" spans="1:14" s="61" customFormat="1" ht="18" customHeight="1">
      <c r="A47" s="56">
        <v>22</v>
      </c>
      <c r="B47" s="58">
        <v>59747363</v>
      </c>
      <c r="C47" s="58">
        <v>43563077</v>
      </c>
      <c r="D47" s="58">
        <v>24897504</v>
      </c>
      <c r="E47" s="58">
        <v>17323819</v>
      </c>
      <c r="F47" s="58">
        <v>1341754</v>
      </c>
      <c r="G47" s="58">
        <v>0</v>
      </c>
      <c r="H47" s="58">
        <v>16184286</v>
      </c>
      <c r="I47" s="58">
        <v>14554999</v>
      </c>
      <c r="J47" s="58">
        <v>1436402</v>
      </c>
      <c r="K47" s="58">
        <v>192885</v>
      </c>
      <c r="L47" s="60"/>
      <c r="M47" s="60"/>
      <c r="N47" s="60"/>
    </row>
    <row r="48" spans="1:14" s="61" customFormat="1" ht="18" customHeight="1">
      <c r="A48" s="56">
        <v>23</v>
      </c>
      <c r="B48" s="58">
        <v>58789516</v>
      </c>
      <c r="C48" s="58">
        <v>42217461</v>
      </c>
      <c r="D48" s="58">
        <v>24481246</v>
      </c>
      <c r="E48" s="58">
        <v>16200352</v>
      </c>
      <c r="F48" s="58">
        <v>1535863</v>
      </c>
      <c r="G48" s="58">
        <v>0</v>
      </c>
      <c r="H48" s="58">
        <v>16572055</v>
      </c>
      <c r="I48" s="58">
        <v>15288695</v>
      </c>
      <c r="J48" s="58">
        <v>1147634</v>
      </c>
      <c r="K48" s="58">
        <v>135726</v>
      </c>
      <c r="L48" s="60"/>
      <c r="M48" s="60"/>
      <c r="N48" s="60"/>
    </row>
    <row r="49" spans="1:14" s="61" customFormat="1" ht="18" customHeight="1">
      <c r="A49" s="62">
        <v>24</v>
      </c>
      <c r="B49" s="21">
        <v>57171340</v>
      </c>
      <c r="C49" s="21">
        <v>41073276</v>
      </c>
      <c r="D49" s="21">
        <v>28576799</v>
      </c>
      <c r="E49" s="21">
        <v>5355280</v>
      </c>
      <c r="F49" s="21">
        <v>7066707</v>
      </c>
      <c r="G49" s="21">
        <v>74490</v>
      </c>
      <c r="H49" s="21">
        <v>16098064</v>
      </c>
      <c r="I49" s="21">
        <v>8663718</v>
      </c>
      <c r="J49" s="21">
        <v>7389203</v>
      </c>
      <c r="K49" s="21">
        <v>45143</v>
      </c>
      <c r="L49" s="60"/>
      <c r="M49" s="60"/>
      <c r="N49" s="60"/>
    </row>
    <row r="50" spans="1:14" s="61" customFormat="1" ht="18" customHeight="1">
      <c r="A50" s="62">
        <v>25</v>
      </c>
      <c r="B50" s="21">
        <v>70542036</v>
      </c>
      <c r="C50" s="21">
        <v>53440262</v>
      </c>
      <c r="D50" s="21">
        <v>30852883</v>
      </c>
      <c r="E50" s="21">
        <v>21719216</v>
      </c>
      <c r="F50" s="21">
        <v>868163</v>
      </c>
      <c r="G50" s="21">
        <v>0</v>
      </c>
      <c r="H50" s="21">
        <v>17101774</v>
      </c>
      <c r="I50" s="21">
        <v>16203134</v>
      </c>
      <c r="J50" s="21">
        <v>892534</v>
      </c>
      <c r="K50" s="21">
        <v>6106</v>
      </c>
      <c r="L50" s="60"/>
      <c r="M50" s="60"/>
      <c r="N50" s="60"/>
    </row>
    <row r="51" spans="1:14" s="61" customFormat="1" ht="12" customHeight="1">
      <c r="A51" s="62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60"/>
      <c r="M51" s="60"/>
      <c r="N51" s="60"/>
    </row>
    <row r="52" spans="1:14" s="61" customFormat="1" ht="18" customHeight="1">
      <c r="A52" s="68">
        <v>26</v>
      </c>
      <c r="B52" s="70">
        <v>63167749</v>
      </c>
      <c r="C52" s="70">
        <v>46957082</v>
      </c>
      <c r="D52" s="70">
        <v>26594524</v>
      </c>
      <c r="E52" s="70">
        <v>19461097</v>
      </c>
      <c r="F52" s="70">
        <v>901461</v>
      </c>
      <c r="G52" s="70">
        <v>0</v>
      </c>
      <c r="H52" s="70">
        <v>16210667</v>
      </c>
      <c r="I52" s="70">
        <v>15391850</v>
      </c>
      <c r="J52" s="70">
        <v>816193</v>
      </c>
      <c r="K52" s="70">
        <v>2624</v>
      </c>
      <c r="L52" s="60"/>
      <c r="M52" s="60"/>
      <c r="N52" s="60"/>
    </row>
    <row r="53" spans="1:14" ht="7.5" customHeight="1">
      <c r="A53" s="63"/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9"/>
      <c r="M53" s="59"/>
      <c r="N53" s="59"/>
    </row>
    <row r="54" spans="1:14" ht="18" customHeight="1">
      <c r="A54" s="72" t="s">
        <v>8</v>
      </c>
      <c r="B54" s="57">
        <v>7136043</v>
      </c>
      <c r="C54" s="58">
        <v>5658716</v>
      </c>
      <c r="D54" s="58">
        <v>2888918</v>
      </c>
      <c r="E54" s="58">
        <v>2769798</v>
      </c>
      <c r="F54" s="58">
        <v>0</v>
      </c>
      <c r="G54" s="58"/>
      <c r="H54" s="58">
        <v>1477327</v>
      </c>
      <c r="I54" s="58">
        <v>1477327</v>
      </c>
      <c r="J54" s="58">
        <v>0</v>
      </c>
      <c r="K54" s="58"/>
      <c r="L54" s="59"/>
      <c r="M54" s="59"/>
      <c r="N54" s="59"/>
    </row>
    <row r="55" spans="1:14" s="61" customFormat="1" ht="18" customHeight="1">
      <c r="A55" s="72" t="s">
        <v>9</v>
      </c>
      <c r="B55" s="57">
        <v>1158642</v>
      </c>
      <c r="C55" s="58">
        <v>1158642</v>
      </c>
      <c r="D55" s="58">
        <v>616349</v>
      </c>
      <c r="E55" s="58">
        <v>542293</v>
      </c>
      <c r="F55" s="58">
        <v>0</v>
      </c>
      <c r="G55" s="58"/>
      <c r="H55" s="58">
        <v>0</v>
      </c>
      <c r="I55" s="58">
        <v>0</v>
      </c>
      <c r="J55" s="58"/>
      <c r="K55" s="58"/>
      <c r="L55" s="59"/>
      <c r="M55" s="60"/>
      <c r="N55" s="60"/>
    </row>
    <row r="56" spans="1:14" ht="18" customHeight="1">
      <c r="A56" s="72" t="s">
        <v>10</v>
      </c>
      <c r="B56" s="57">
        <v>3834920</v>
      </c>
      <c r="C56" s="58">
        <v>3507026</v>
      </c>
      <c r="D56" s="58">
        <v>1790435</v>
      </c>
      <c r="E56" s="58">
        <v>1716591</v>
      </c>
      <c r="F56" s="58">
        <v>0</v>
      </c>
      <c r="G56" s="58"/>
      <c r="H56" s="58">
        <v>327894</v>
      </c>
      <c r="I56" s="58">
        <v>327894</v>
      </c>
      <c r="J56" s="58"/>
      <c r="K56" s="58"/>
      <c r="L56" s="59"/>
      <c r="M56" s="59"/>
      <c r="N56" s="59"/>
    </row>
    <row r="57" spans="1:14" ht="18" customHeight="1">
      <c r="A57" s="72" t="s">
        <v>11</v>
      </c>
      <c r="B57" s="57">
        <v>330652</v>
      </c>
      <c r="C57" s="58">
        <v>329502</v>
      </c>
      <c r="D57" s="58">
        <v>116516</v>
      </c>
      <c r="E57" s="58">
        <v>197470</v>
      </c>
      <c r="F57" s="58">
        <v>15516</v>
      </c>
      <c r="G57" s="58"/>
      <c r="H57" s="58">
        <v>1150</v>
      </c>
      <c r="I57" s="58">
        <v>1150</v>
      </c>
      <c r="J57" s="58"/>
      <c r="K57" s="58"/>
      <c r="L57" s="59"/>
      <c r="M57" s="59"/>
      <c r="N57" s="59"/>
    </row>
    <row r="58" spans="1:14" ht="18" customHeight="1">
      <c r="A58" s="72" t="s">
        <v>12</v>
      </c>
      <c r="B58" s="57">
        <v>2353076</v>
      </c>
      <c r="C58" s="58">
        <v>1931390</v>
      </c>
      <c r="D58" s="58">
        <v>810143</v>
      </c>
      <c r="E58" s="58">
        <v>963518</v>
      </c>
      <c r="F58" s="58">
        <v>157729</v>
      </c>
      <c r="G58" s="58"/>
      <c r="H58" s="58">
        <v>421686</v>
      </c>
      <c r="I58" s="58">
        <v>350315</v>
      </c>
      <c r="J58" s="58">
        <v>71371</v>
      </c>
      <c r="K58" s="58"/>
      <c r="L58" s="59"/>
      <c r="M58" s="59"/>
      <c r="N58" s="59"/>
    </row>
    <row r="59" spans="1:14" ht="18" customHeight="1">
      <c r="A59" s="72" t="s">
        <v>13</v>
      </c>
      <c r="B59" s="57">
        <v>14892693</v>
      </c>
      <c r="C59" s="58">
        <v>12354920</v>
      </c>
      <c r="D59" s="58">
        <v>6852230</v>
      </c>
      <c r="E59" s="58">
        <v>5502690</v>
      </c>
      <c r="F59" s="58">
        <v>0</v>
      </c>
      <c r="G59" s="58"/>
      <c r="H59" s="58">
        <v>2537773</v>
      </c>
      <c r="I59" s="58">
        <v>2476895</v>
      </c>
      <c r="J59" s="58">
        <v>60878</v>
      </c>
      <c r="K59" s="58"/>
      <c r="L59" s="59"/>
      <c r="M59" s="59"/>
      <c r="N59" s="59"/>
    </row>
    <row r="60" spans="1:14" ht="18" customHeight="1">
      <c r="A60" s="72" t="s">
        <v>14</v>
      </c>
      <c r="B60" s="57">
        <v>28635681</v>
      </c>
      <c r="C60" s="58">
        <v>17724559</v>
      </c>
      <c r="D60" s="58">
        <v>11075117</v>
      </c>
      <c r="E60" s="84">
        <v>6649442</v>
      </c>
      <c r="F60" s="58">
        <v>0</v>
      </c>
      <c r="G60" s="58"/>
      <c r="H60" s="58">
        <v>10911122</v>
      </c>
      <c r="I60" s="58">
        <v>10390932</v>
      </c>
      <c r="J60" s="58">
        <v>520190</v>
      </c>
      <c r="K60" s="58"/>
      <c r="L60" s="59"/>
      <c r="M60" s="59"/>
      <c r="N60" s="59"/>
    </row>
    <row r="61" spans="1:14" ht="18" customHeight="1">
      <c r="A61" s="72" t="s">
        <v>15</v>
      </c>
      <c r="B61" s="57">
        <v>0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9"/>
      <c r="M61" s="59"/>
      <c r="N61" s="59"/>
    </row>
    <row r="62" spans="1:14" ht="18" customHeight="1">
      <c r="A62" s="72" t="s">
        <v>16</v>
      </c>
      <c r="B62" s="57">
        <v>4746154</v>
      </c>
      <c r="C62" s="58">
        <v>4212439</v>
      </c>
      <c r="D62" s="58">
        <v>2401134</v>
      </c>
      <c r="E62" s="58">
        <v>1083089</v>
      </c>
      <c r="F62" s="58">
        <v>728216</v>
      </c>
      <c r="G62" s="58"/>
      <c r="H62" s="58">
        <v>533715</v>
      </c>
      <c r="I62" s="58">
        <v>367337</v>
      </c>
      <c r="J62" s="58">
        <v>163754</v>
      </c>
      <c r="K62" s="58">
        <v>2624</v>
      </c>
      <c r="L62" s="59"/>
      <c r="M62" s="59"/>
      <c r="N62" s="59"/>
    </row>
    <row r="63" spans="1:14" ht="18" customHeight="1">
      <c r="A63" s="72" t="s">
        <v>17</v>
      </c>
      <c r="B63" s="57">
        <v>0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9"/>
      <c r="M63" s="59"/>
      <c r="N63" s="59"/>
    </row>
    <row r="64" spans="1:14" ht="18" customHeight="1">
      <c r="A64" s="72" t="s">
        <v>18</v>
      </c>
      <c r="B64" s="57">
        <v>72406</v>
      </c>
      <c r="C64" s="58">
        <v>72406</v>
      </c>
      <c r="D64" s="58">
        <v>36200</v>
      </c>
      <c r="E64" s="58">
        <v>36206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9"/>
      <c r="M64" s="59"/>
      <c r="N64" s="59"/>
    </row>
    <row r="65" spans="1:14" ht="18" customHeight="1">
      <c r="A65" s="72" t="s">
        <v>38</v>
      </c>
      <c r="B65" s="57">
        <v>0</v>
      </c>
      <c r="C65" s="58">
        <v>0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9"/>
      <c r="M65" s="59"/>
      <c r="N65" s="59"/>
    </row>
    <row r="66" spans="1:14" ht="18" customHeight="1">
      <c r="A66" s="72" t="s">
        <v>19</v>
      </c>
      <c r="B66" s="57">
        <v>7482</v>
      </c>
      <c r="C66" s="58">
        <v>7482</v>
      </c>
      <c r="D66" s="58">
        <v>7482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9"/>
      <c r="M66" s="59"/>
      <c r="N66" s="59"/>
    </row>
    <row r="67" spans="1:14" ht="18" customHeight="1">
      <c r="A67" s="72" t="s">
        <v>20</v>
      </c>
      <c r="B67" s="57">
        <v>0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9"/>
      <c r="M67" s="59"/>
      <c r="N67" s="59"/>
    </row>
    <row r="68" spans="1:14" ht="18" customHeight="1">
      <c r="A68" s="72" t="s">
        <v>37</v>
      </c>
      <c r="B68" s="57">
        <v>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9"/>
      <c r="M68" s="59"/>
      <c r="N68" s="59"/>
    </row>
    <row r="69" spans="1:14" ht="18" customHeight="1">
      <c r="A69" s="72" t="s">
        <v>21</v>
      </c>
      <c r="B69" s="57">
        <v>0</v>
      </c>
      <c r="C69" s="58">
        <v>0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9"/>
      <c r="M69" s="59"/>
      <c r="N69" s="59"/>
    </row>
    <row r="70" spans="1:14" ht="18" customHeight="1">
      <c r="A70" s="72" t="s">
        <v>34</v>
      </c>
      <c r="B70" s="57">
        <v>0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9"/>
      <c r="M70" s="59"/>
      <c r="N70" s="59"/>
    </row>
    <row r="71" spans="1:14" ht="18" customHeight="1">
      <c r="A71" s="72" t="s">
        <v>22</v>
      </c>
      <c r="B71" s="57">
        <v>0</v>
      </c>
      <c r="C71" s="58">
        <v>0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9"/>
      <c r="M71" s="59"/>
      <c r="N71" s="59"/>
    </row>
    <row r="72" spans="1:14" ht="18" customHeight="1">
      <c r="A72" s="73" t="s">
        <v>23</v>
      </c>
      <c r="B72" s="74">
        <v>0</v>
      </c>
      <c r="C72" s="75">
        <v>0</v>
      </c>
      <c r="D72" s="75">
        <v>0</v>
      </c>
      <c r="E72" s="75"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59"/>
      <c r="M72" s="59"/>
      <c r="N72" s="59"/>
    </row>
    <row r="73" spans="1:11" ht="16.5" customHeight="1">
      <c r="A73" s="77"/>
      <c r="B73" s="85"/>
      <c r="C73" s="85"/>
      <c r="D73" s="85"/>
      <c r="E73" s="85"/>
      <c r="F73" s="85"/>
      <c r="G73" s="85"/>
      <c r="H73" s="85"/>
      <c r="I73" s="85"/>
      <c r="J73" s="85"/>
      <c r="K73" s="85"/>
    </row>
    <row r="74" ht="12" customHeight="1">
      <c r="A74" s="59" t="s">
        <v>35</v>
      </c>
    </row>
  </sheetData>
  <sheetProtection/>
  <mergeCells count="11">
    <mergeCell ref="E39:F39"/>
    <mergeCell ref="A40:A41"/>
    <mergeCell ref="B40:B41"/>
    <mergeCell ref="C40:G40"/>
    <mergeCell ref="H40:K40"/>
    <mergeCell ref="A1:K1"/>
    <mergeCell ref="E2:F2"/>
    <mergeCell ref="A3:A4"/>
    <mergeCell ref="B3:B4"/>
    <mergeCell ref="C3:G3"/>
    <mergeCell ref="H3:K3"/>
  </mergeCells>
  <dataValidations count="1">
    <dataValidation allowBlank="1" showInputMessage="1" showErrorMessage="1" imeMode="off" sqref="B15:K35"/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61" r:id="rId1"/>
  <rowBreaks count="1" manualBreakCount="1">
    <brk id="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4"/>
  <sheetViews>
    <sheetView showGridLines="0" zoomScaleSheetLayoutView="100" zoomScalePageLayoutView="0" workbookViewId="0" topLeftCell="A1">
      <selection activeCell="B9" sqref="B9:K9"/>
    </sheetView>
  </sheetViews>
  <sheetFormatPr defaultColWidth="10.375" defaultRowHeight="12" customHeight="1"/>
  <cols>
    <col min="1" max="1" width="20.375" style="1" customWidth="1"/>
    <col min="2" max="11" width="13.75390625" style="19" customWidth="1"/>
    <col min="12" max="12" width="19.75390625" style="1" customWidth="1"/>
    <col min="13" max="16384" width="10.375" style="1" customWidth="1"/>
  </cols>
  <sheetData>
    <row r="1" spans="1:11" ht="21.75" customHeight="1">
      <c r="A1" s="106" t="s">
        <v>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21" customHeight="1" thickBot="1">
      <c r="A2" s="2" t="s">
        <v>0</v>
      </c>
      <c r="B2" s="3"/>
      <c r="C2" s="4"/>
      <c r="D2" s="3"/>
      <c r="E2" s="107" t="s">
        <v>30</v>
      </c>
      <c r="F2" s="107"/>
      <c r="G2" s="3"/>
      <c r="H2" s="3"/>
      <c r="I2" s="3"/>
      <c r="J2" s="3"/>
      <c r="K2" s="3"/>
    </row>
    <row r="3" spans="1:11" s="5" customFormat="1" ht="18" customHeight="1" thickTop="1">
      <c r="A3" s="108" t="s">
        <v>1</v>
      </c>
      <c r="B3" s="110" t="s">
        <v>2</v>
      </c>
      <c r="C3" s="112" t="s">
        <v>24</v>
      </c>
      <c r="D3" s="113"/>
      <c r="E3" s="113"/>
      <c r="F3" s="113"/>
      <c r="G3" s="114"/>
      <c r="H3" s="112" t="s">
        <v>3</v>
      </c>
      <c r="I3" s="113"/>
      <c r="J3" s="113"/>
      <c r="K3" s="113"/>
    </row>
    <row r="4" spans="1:11" s="5" customFormat="1" ht="18" customHeight="1">
      <c r="A4" s="109"/>
      <c r="B4" s="111"/>
      <c r="C4" s="7" t="s">
        <v>2</v>
      </c>
      <c r="D4" s="8" t="s">
        <v>4</v>
      </c>
      <c r="E4" s="9" t="s">
        <v>5</v>
      </c>
      <c r="F4" s="9" t="s">
        <v>6</v>
      </c>
      <c r="G4" s="6" t="s">
        <v>7</v>
      </c>
      <c r="H4" s="7" t="s">
        <v>2</v>
      </c>
      <c r="I4" s="8" t="s">
        <v>4</v>
      </c>
      <c r="J4" s="9" t="s">
        <v>5</v>
      </c>
      <c r="K4" s="9" t="s">
        <v>6</v>
      </c>
    </row>
    <row r="5" spans="1:14" ht="18" customHeight="1">
      <c r="A5" s="10" t="s">
        <v>33</v>
      </c>
      <c r="B5" s="11">
        <v>80911292</v>
      </c>
      <c r="C5" s="12">
        <v>58732737</v>
      </c>
      <c r="D5" s="12">
        <v>48901603</v>
      </c>
      <c r="E5" s="12">
        <v>1466432</v>
      </c>
      <c r="F5" s="12">
        <v>7566684</v>
      </c>
      <c r="G5" s="12">
        <v>798018</v>
      </c>
      <c r="H5" s="12">
        <v>22178555</v>
      </c>
      <c r="I5" s="12">
        <v>15730363</v>
      </c>
      <c r="J5" s="12">
        <v>6290036</v>
      </c>
      <c r="K5" s="12">
        <v>158156</v>
      </c>
      <c r="L5" s="13"/>
      <c r="M5" s="13"/>
      <c r="N5" s="13"/>
    </row>
    <row r="6" spans="1:14" ht="18" customHeight="1">
      <c r="A6" s="10">
        <v>18</v>
      </c>
      <c r="B6" s="11">
        <v>80804378</v>
      </c>
      <c r="C6" s="12">
        <v>59013937</v>
      </c>
      <c r="D6" s="12">
        <v>50134958</v>
      </c>
      <c r="E6" s="12">
        <v>1630912</v>
      </c>
      <c r="F6" s="12">
        <v>5072798</v>
      </c>
      <c r="G6" s="12">
        <v>2175269</v>
      </c>
      <c r="H6" s="12">
        <v>21790441</v>
      </c>
      <c r="I6" s="12">
        <v>15026541</v>
      </c>
      <c r="J6" s="12">
        <v>6621903</v>
      </c>
      <c r="K6" s="12">
        <v>141997</v>
      </c>
      <c r="L6" s="13"/>
      <c r="M6" s="13"/>
      <c r="N6" s="13"/>
    </row>
    <row r="7" spans="1:14" s="27" customFormat="1" ht="18" customHeight="1">
      <c r="A7" s="41">
        <v>19</v>
      </c>
      <c r="B7" s="47">
        <v>69851802</v>
      </c>
      <c r="C7" s="25">
        <v>52375176</v>
      </c>
      <c r="D7" s="25">
        <v>47388395</v>
      </c>
      <c r="E7" s="25">
        <v>1471030</v>
      </c>
      <c r="F7" s="25">
        <v>3214309</v>
      </c>
      <c r="G7" s="25">
        <v>301442</v>
      </c>
      <c r="H7" s="25">
        <v>17476626</v>
      </c>
      <c r="I7" s="25">
        <v>10822586</v>
      </c>
      <c r="J7" s="25">
        <v>6577411</v>
      </c>
      <c r="K7" s="25">
        <v>76629</v>
      </c>
      <c r="L7" s="26"/>
      <c r="M7" s="26"/>
      <c r="N7" s="26"/>
    </row>
    <row r="8" spans="1:14" s="27" customFormat="1" ht="18" customHeight="1">
      <c r="A8" s="41">
        <v>20</v>
      </c>
      <c r="B8" s="47">
        <v>61733402</v>
      </c>
      <c r="C8" s="25">
        <v>46043641</v>
      </c>
      <c r="D8" s="25">
        <v>43230781</v>
      </c>
      <c r="E8" s="25">
        <v>1338320</v>
      </c>
      <c r="F8" s="25">
        <v>1103686</v>
      </c>
      <c r="G8" s="25">
        <v>370854</v>
      </c>
      <c r="H8" s="25">
        <v>15689761</v>
      </c>
      <c r="I8" s="25">
        <v>9136451</v>
      </c>
      <c r="J8" s="25">
        <v>6544948</v>
      </c>
      <c r="K8" s="25">
        <v>8362</v>
      </c>
      <c r="L8" s="26"/>
      <c r="M8" s="26"/>
      <c r="N8" s="26"/>
    </row>
    <row r="9" spans="1:14" s="16" customFormat="1" ht="18" customHeight="1">
      <c r="A9" s="41">
        <v>21</v>
      </c>
      <c r="B9" s="47">
        <v>65223986</v>
      </c>
      <c r="C9" s="25">
        <v>50293288</v>
      </c>
      <c r="D9" s="25">
        <v>44705538</v>
      </c>
      <c r="E9" s="25">
        <v>4947850</v>
      </c>
      <c r="F9" s="25">
        <v>611540</v>
      </c>
      <c r="G9" s="25">
        <v>28360</v>
      </c>
      <c r="H9" s="25">
        <v>14930698</v>
      </c>
      <c r="I9" s="25">
        <v>8339736</v>
      </c>
      <c r="J9" s="25">
        <v>6586274</v>
      </c>
      <c r="K9" s="25">
        <v>4688</v>
      </c>
      <c r="L9" s="15"/>
      <c r="M9" s="15"/>
      <c r="N9" s="15"/>
    </row>
    <row r="10" spans="1:14" s="16" customFormat="1" ht="18" customHeight="1">
      <c r="A10" s="41">
        <v>22</v>
      </c>
      <c r="B10" s="47">
        <v>99547883</v>
      </c>
      <c r="C10" s="25">
        <v>66098464</v>
      </c>
      <c r="D10" s="25">
        <v>60478834</v>
      </c>
      <c r="E10" s="25">
        <v>5394376</v>
      </c>
      <c r="F10" s="25">
        <v>225254</v>
      </c>
      <c r="G10" s="25">
        <v>0</v>
      </c>
      <c r="H10" s="25">
        <v>33449419</v>
      </c>
      <c r="I10" s="25">
        <v>17967334</v>
      </c>
      <c r="J10" s="25">
        <v>15374778</v>
      </c>
      <c r="K10" s="25">
        <v>107307</v>
      </c>
      <c r="L10" s="15"/>
      <c r="M10" s="15"/>
      <c r="N10" s="15"/>
    </row>
    <row r="11" spans="1:14" s="16" customFormat="1" ht="18" customHeight="1">
      <c r="A11" s="41"/>
      <c r="B11" s="47"/>
      <c r="C11" s="25"/>
      <c r="D11" s="25"/>
      <c r="E11" s="25"/>
      <c r="F11" s="25"/>
      <c r="G11" s="25"/>
      <c r="H11" s="25"/>
      <c r="I11" s="25"/>
      <c r="J11" s="25"/>
      <c r="K11" s="25"/>
      <c r="L11" s="15"/>
      <c r="M11" s="15"/>
      <c r="N11" s="15"/>
    </row>
    <row r="12" spans="1:14" s="16" customFormat="1" ht="18" customHeight="1">
      <c r="A12" s="22">
        <v>23</v>
      </c>
      <c r="B12" s="20">
        <f>C12+H12</f>
        <v>95554686</v>
      </c>
      <c r="C12" s="21">
        <f>SUM(C14:C30)</f>
        <v>62730791</v>
      </c>
      <c r="D12" s="21">
        <f>SUM(D14:D30)</f>
        <v>56106091</v>
      </c>
      <c r="E12" s="21">
        <f>SUM(E14:E30)</f>
        <v>5888746</v>
      </c>
      <c r="F12" s="21">
        <f>SUM(F14:F30)</f>
        <v>709254</v>
      </c>
      <c r="G12" s="21">
        <v>0</v>
      </c>
      <c r="H12" s="21">
        <f>SUM(H14:H30)</f>
        <v>32823895</v>
      </c>
      <c r="I12" s="21">
        <f>SUM(I14:I30)</f>
        <v>17767691</v>
      </c>
      <c r="J12" s="21">
        <f>SUM(J14:J30)</f>
        <v>14755982</v>
      </c>
      <c r="K12" s="21">
        <f>SUM(K14:K30)</f>
        <v>300222</v>
      </c>
      <c r="L12" s="15"/>
      <c r="M12" s="15"/>
      <c r="N12" s="15"/>
    </row>
    <row r="13" spans="1:14" s="16" customFormat="1" ht="18" customHeight="1">
      <c r="A13" s="14"/>
      <c r="B13" s="24"/>
      <c r="C13" s="28"/>
      <c r="D13" s="28"/>
      <c r="E13" s="28"/>
      <c r="F13" s="28"/>
      <c r="G13" s="28">
        <v>0</v>
      </c>
      <c r="H13" s="28"/>
      <c r="I13" s="28"/>
      <c r="J13" s="28"/>
      <c r="K13" s="28"/>
      <c r="L13" s="15"/>
      <c r="M13" s="15"/>
      <c r="N13" s="15"/>
    </row>
    <row r="14" spans="1:14" s="27" customFormat="1" ht="18" customHeight="1">
      <c r="A14" s="23" t="s">
        <v>8</v>
      </c>
      <c r="B14" s="20">
        <f>C14+H14</f>
        <v>4614547</v>
      </c>
      <c r="C14" s="25">
        <f>SUM(D14:G14)</f>
        <v>3078655</v>
      </c>
      <c r="D14" s="25">
        <v>2720898</v>
      </c>
      <c r="E14" s="25">
        <v>0</v>
      </c>
      <c r="F14" s="25">
        <v>331057</v>
      </c>
      <c r="G14" s="25">
        <v>26700</v>
      </c>
      <c r="H14" s="25">
        <f>SUM(I14:K14)</f>
        <v>1535892</v>
      </c>
      <c r="I14" s="25">
        <v>1221904</v>
      </c>
      <c r="J14" s="25">
        <v>259645</v>
      </c>
      <c r="K14" s="25">
        <v>54343</v>
      </c>
      <c r="L14" s="26"/>
      <c r="M14" s="26"/>
      <c r="N14" s="26"/>
    </row>
    <row r="15" spans="1:14" s="27" customFormat="1" ht="18" customHeight="1">
      <c r="A15" s="23" t="s">
        <v>9</v>
      </c>
      <c r="B15" s="24">
        <f aca="true" t="shared" si="0" ref="B15:B30">C15+H15</f>
        <v>381715</v>
      </c>
      <c r="C15" s="25">
        <f>SUM(D15:G15)</f>
        <v>381715</v>
      </c>
      <c r="D15" s="25">
        <v>381715</v>
      </c>
      <c r="E15" s="25">
        <v>0</v>
      </c>
      <c r="F15" s="25">
        <v>0</v>
      </c>
      <c r="G15" s="25">
        <v>0</v>
      </c>
      <c r="H15" s="25">
        <f aca="true" t="shared" si="1" ref="H15:H30">SUM(I15:K15)</f>
        <v>0</v>
      </c>
      <c r="I15" s="25">
        <f>SUM(J15:L15)</f>
        <v>0</v>
      </c>
      <c r="J15" s="25">
        <f>SUM(K15:M15)</f>
        <v>0</v>
      </c>
      <c r="K15" s="25">
        <f>SUM(L15:N15)</f>
        <v>0</v>
      </c>
      <c r="L15" s="26"/>
      <c r="M15" s="26"/>
      <c r="N15" s="26"/>
    </row>
    <row r="16" spans="1:14" s="27" customFormat="1" ht="18" customHeight="1">
      <c r="A16" s="23" t="s">
        <v>10</v>
      </c>
      <c r="B16" s="24">
        <f t="shared" si="0"/>
        <v>2401108</v>
      </c>
      <c r="C16" s="25">
        <f aca="true" t="shared" si="2" ref="C16:D30">SUM(D16:G16)</f>
        <v>2251994</v>
      </c>
      <c r="D16" s="25">
        <v>2217560</v>
      </c>
      <c r="E16" s="25">
        <v>0</v>
      </c>
      <c r="F16" s="25">
        <v>34434</v>
      </c>
      <c r="G16" s="25">
        <v>0</v>
      </c>
      <c r="H16" s="25">
        <f t="shared" si="1"/>
        <v>149114</v>
      </c>
      <c r="I16" s="25">
        <v>120174</v>
      </c>
      <c r="J16" s="25">
        <v>25604</v>
      </c>
      <c r="K16" s="25">
        <v>3336</v>
      </c>
      <c r="L16" s="26"/>
      <c r="M16" s="26"/>
      <c r="N16" s="26"/>
    </row>
    <row r="17" spans="1:14" s="27" customFormat="1" ht="18" customHeight="1">
      <c r="A17" s="23" t="s">
        <v>11</v>
      </c>
      <c r="B17" s="24">
        <f t="shared" si="0"/>
        <v>83897</v>
      </c>
      <c r="C17" s="25">
        <f t="shared" si="2"/>
        <v>83897</v>
      </c>
      <c r="D17" s="25">
        <v>83897</v>
      </c>
      <c r="E17" s="25">
        <v>0</v>
      </c>
      <c r="F17" s="25">
        <v>0</v>
      </c>
      <c r="G17" s="25">
        <v>0</v>
      </c>
      <c r="H17" s="25">
        <f t="shared" si="1"/>
        <v>0</v>
      </c>
      <c r="I17" s="25">
        <v>0</v>
      </c>
      <c r="J17" s="25">
        <v>0</v>
      </c>
      <c r="K17" s="25">
        <v>0</v>
      </c>
      <c r="L17" s="26"/>
      <c r="M17" s="26"/>
      <c r="N17" s="26"/>
    </row>
    <row r="18" spans="1:14" s="27" customFormat="1" ht="18" customHeight="1">
      <c r="A18" s="23" t="s">
        <v>12</v>
      </c>
      <c r="B18" s="24">
        <f t="shared" si="0"/>
        <v>1852186</v>
      </c>
      <c r="C18" s="25">
        <f t="shared" si="2"/>
        <v>1398917</v>
      </c>
      <c r="D18" s="25">
        <v>1398917</v>
      </c>
      <c r="E18" s="25">
        <v>0</v>
      </c>
      <c r="F18" s="25">
        <v>0</v>
      </c>
      <c r="G18" s="25">
        <v>0</v>
      </c>
      <c r="H18" s="25">
        <f t="shared" si="1"/>
        <v>453269</v>
      </c>
      <c r="I18" s="25">
        <v>453269</v>
      </c>
      <c r="J18" s="25">
        <v>0</v>
      </c>
      <c r="K18" s="25">
        <v>0</v>
      </c>
      <c r="L18" s="26"/>
      <c r="M18" s="26"/>
      <c r="N18" s="26"/>
    </row>
    <row r="19" spans="1:14" s="27" customFormat="1" ht="18" customHeight="1">
      <c r="A19" s="23" t="s">
        <v>13</v>
      </c>
      <c r="B19" s="24">
        <f t="shared" si="0"/>
        <v>17030414</v>
      </c>
      <c r="C19" s="25">
        <f t="shared" si="2"/>
        <v>14275592</v>
      </c>
      <c r="D19" s="25">
        <v>11355181</v>
      </c>
      <c r="E19" s="25">
        <v>2908257</v>
      </c>
      <c r="F19" s="25">
        <v>12154</v>
      </c>
      <c r="G19" s="25">
        <v>0</v>
      </c>
      <c r="H19" s="25">
        <f t="shared" si="1"/>
        <v>2754822</v>
      </c>
      <c r="I19" s="25">
        <v>391453</v>
      </c>
      <c r="J19" s="25">
        <v>2363369</v>
      </c>
      <c r="K19" s="25">
        <v>0</v>
      </c>
      <c r="L19" s="26"/>
      <c r="M19" s="26"/>
      <c r="N19" s="26"/>
    </row>
    <row r="20" spans="1:14" s="27" customFormat="1" ht="18" customHeight="1">
      <c r="A20" s="23" t="s">
        <v>14</v>
      </c>
      <c r="B20" s="24">
        <f t="shared" si="0"/>
        <v>37163560</v>
      </c>
      <c r="C20" s="25">
        <f t="shared" si="2"/>
        <v>19298982</v>
      </c>
      <c r="D20" s="25">
        <v>15990969</v>
      </c>
      <c r="E20" s="25">
        <v>2980489</v>
      </c>
      <c r="F20" s="25">
        <v>327524</v>
      </c>
      <c r="G20" s="25">
        <v>0</v>
      </c>
      <c r="H20" s="25">
        <f t="shared" si="1"/>
        <v>17864578</v>
      </c>
      <c r="I20" s="25">
        <v>10407868</v>
      </c>
      <c r="J20" s="25">
        <v>7215272</v>
      </c>
      <c r="K20" s="25">
        <v>241438</v>
      </c>
      <c r="L20" s="26"/>
      <c r="M20" s="26"/>
      <c r="N20" s="26"/>
    </row>
    <row r="21" spans="1:14" s="27" customFormat="1" ht="18" customHeight="1">
      <c r="A21" s="23" t="s">
        <v>15</v>
      </c>
      <c r="B21" s="24">
        <f t="shared" si="0"/>
        <v>3688807</v>
      </c>
      <c r="C21" s="25">
        <f t="shared" si="2"/>
        <v>2273744</v>
      </c>
      <c r="D21" s="25">
        <v>2273744</v>
      </c>
      <c r="E21" s="25">
        <v>0</v>
      </c>
      <c r="F21" s="25">
        <v>0</v>
      </c>
      <c r="G21" s="25">
        <v>0</v>
      </c>
      <c r="H21" s="25">
        <f t="shared" si="1"/>
        <v>1415063</v>
      </c>
      <c r="I21" s="25">
        <v>1415063</v>
      </c>
      <c r="J21" s="25">
        <v>0</v>
      </c>
      <c r="K21" s="25">
        <v>0</v>
      </c>
      <c r="L21" s="26"/>
      <c r="M21" s="26"/>
      <c r="N21" s="26"/>
    </row>
    <row r="22" spans="1:14" s="27" customFormat="1" ht="18" customHeight="1">
      <c r="A22" s="23" t="s">
        <v>16</v>
      </c>
      <c r="B22" s="24">
        <f t="shared" si="0"/>
        <v>9220894</v>
      </c>
      <c r="C22" s="25">
        <f t="shared" si="2"/>
        <v>8209269</v>
      </c>
      <c r="D22" s="25">
        <v>8209269</v>
      </c>
      <c r="E22" s="25">
        <v>0</v>
      </c>
      <c r="F22" s="25">
        <v>0</v>
      </c>
      <c r="G22" s="25">
        <v>0</v>
      </c>
      <c r="H22" s="25">
        <f t="shared" si="1"/>
        <v>1011625</v>
      </c>
      <c r="I22" s="25">
        <v>1003733</v>
      </c>
      <c r="J22" s="25">
        <v>7892</v>
      </c>
      <c r="K22" s="25">
        <v>0</v>
      </c>
      <c r="L22" s="26"/>
      <c r="M22" s="26"/>
      <c r="N22" s="26"/>
    </row>
    <row r="23" spans="1:14" s="27" customFormat="1" ht="18" customHeight="1">
      <c r="A23" s="23" t="s">
        <v>17</v>
      </c>
      <c r="B23" s="24">
        <f t="shared" si="0"/>
        <v>1306647</v>
      </c>
      <c r="C23" s="25">
        <f t="shared" si="2"/>
        <v>1164795</v>
      </c>
      <c r="D23" s="25">
        <v>1164795</v>
      </c>
      <c r="E23" s="25">
        <v>0</v>
      </c>
      <c r="F23" s="25">
        <v>0</v>
      </c>
      <c r="G23" s="25">
        <v>0</v>
      </c>
      <c r="H23" s="25">
        <f t="shared" si="1"/>
        <v>141852</v>
      </c>
      <c r="I23" s="25">
        <v>116622</v>
      </c>
      <c r="J23" s="25">
        <v>25230</v>
      </c>
      <c r="K23" s="25">
        <v>0</v>
      </c>
      <c r="L23" s="26"/>
      <c r="M23" s="26"/>
      <c r="N23" s="26"/>
    </row>
    <row r="24" spans="1:14" s="27" customFormat="1" ht="18" customHeight="1">
      <c r="A24" s="23" t="s">
        <v>18</v>
      </c>
      <c r="B24" s="24">
        <f t="shared" si="0"/>
        <v>3963167</v>
      </c>
      <c r="C24" s="25">
        <f t="shared" si="2"/>
        <v>827543</v>
      </c>
      <c r="D24" s="25">
        <v>823458</v>
      </c>
      <c r="E24" s="25">
        <v>0</v>
      </c>
      <c r="F24" s="25">
        <v>4085</v>
      </c>
      <c r="G24" s="25">
        <v>0</v>
      </c>
      <c r="H24" s="25">
        <f t="shared" si="1"/>
        <v>3135624</v>
      </c>
      <c r="I24" s="25">
        <v>368378</v>
      </c>
      <c r="J24" s="25">
        <v>2767246</v>
      </c>
      <c r="K24" s="25">
        <v>0</v>
      </c>
      <c r="L24" s="26"/>
      <c r="M24" s="26"/>
      <c r="N24" s="26"/>
    </row>
    <row r="25" spans="1:14" s="27" customFormat="1" ht="18" customHeight="1">
      <c r="A25" s="23" t="s">
        <v>19</v>
      </c>
      <c r="B25" s="24">
        <f t="shared" si="0"/>
        <v>5735346</v>
      </c>
      <c r="C25" s="25">
        <f t="shared" si="2"/>
        <v>3818479</v>
      </c>
      <c r="D25" s="25">
        <v>3818479</v>
      </c>
      <c r="E25" s="25">
        <v>0</v>
      </c>
      <c r="F25" s="25">
        <v>0</v>
      </c>
      <c r="G25" s="25">
        <v>0</v>
      </c>
      <c r="H25" s="25">
        <f t="shared" si="1"/>
        <v>1916867</v>
      </c>
      <c r="I25" s="28">
        <v>1735989</v>
      </c>
      <c r="J25" s="28">
        <v>179773</v>
      </c>
      <c r="K25" s="28">
        <v>1105</v>
      </c>
      <c r="L25" s="26"/>
      <c r="M25" s="26"/>
      <c r="N25" s="26"/>
    </row>
    <row r="26" spans="1:14" s="27" customFormat="1" ht="18" customHeight="1">
      <c r="A26" s="23" t="s">
        <v>20</v>
      </c>
      <c r="B26" s="24">
        <f t="shared" si="0"/>
        <v>2051208</v>
      </c>
      <c r="C26" s="25">
        <f t="shared" si="2"/>
        <v>1786514</v>
      </c>
      <c r="D26" s="25">
        <v>1786514</v>
      </c>
      <c r="E26" s="25">
        <v>0</v>
      </c>
      <c r="F26" s="25">
        <v>0</v>
      </c>
      <c r="G26" s="25">
        <v>0</v>
      </c>
      <c r="H26" s="25">
        <f t="shared" si="1"/>
        <v>264694</v>
      </c>
      <c r="I26" s="28">
        <v>43498</v>
      </c>
      <c r="J26" s="28">
        <v>221196</v>
      </c>
      <c r="K26" s="28">
        <v>0</v>
      </c>
      <c r="L26" s="26"/>
      <c r="M26" s="26"/>
      <c r="N26" s="26"/>
    </row>
    <row r="27" spans="1:14" s="27" customFormat="1" ht="18" customHeight="1">
      <c r="A27" s="23" t="s">
        <v>21</v>
      </c>
      <c r="B27" s="24">
        <f t="shared" si="0"/>
        <v>1715294</v>
      </c>
      <c r="C27" s="25">
        <f t="shared" si="2"/>
        <v>1530591</v>
      </c>
      <c r="D27" s="25">
        <v>1530591</v>
      </c>
      <c r="E27" s="25">
        <v>0</v>
      </c>
      <c r="F27" s="25">
        <v>0</v>
      </c>
      <c r="G27" s="25">
        <v>0</v>
      </c>
      <c r="H27" s="25">
        <f t="shared" si="1"/>
        <v>184703</v>
      </c>
      <c r="I27" s="28">
        <v>142890</v>
      </c>
      <c r="J27" s="28">
        <v>41813</v>
      </c>
      <c r="K27" s="28">
        <v>0</v>
      </c>
      <c r="L27" s="26"/>
      <c r="M27" s="26"/>
      <c r="N27" s="26"/>
    </row>
    <row r="28" spans="1:14" s="27" customFormat="1" ht="18" customHeight="1">
      <c r="A28" s="23" t="s">
        <v>34</v>
      </c>
      <c r="B28" s="24">
        <f t="shared" si="0"/>
        <v>4345896</v>
      </c>
      <c r="C28" s="25">
        <f t="shared" si="2"/>
        <v>2350104</v>
      </c>
      <c r="D28" s="25">
        <v>2350104</v>
      </c>
      <c r="E28" s="25">
        <v>0</v>
      </c>
      <c r="F28" s="25">
        <v>0</v>
      </c>
      <c r="G28" s="25">
        <v>0</v>
      </c>
      <c r="H28" s="25">
        <f t="shared" si="1"/>
        <v>1995792</v>
      </c>
      <c r="I28" s="25">
        <v>346850</v>
      </c>
      <c r="J28" s="25">
        <v>1648942</v>
      </c>
      <c r="K28" s="28">
        <v>0</v>
      </c>
      <c r="L28" s="26"/>
      <c r="M28" s="26"/>
      <c r="N28" s="26"/>
    </row>
    <row r="29" spans="1:14" s="27" customFormat="1" ht="18" customHeight="1">
      <c r="A29" s="23" t="s">
        <v>22</v>
      </c>
      <c r="B29" s="24">
        <f t="shared" si="0"/>
        <v>0</v>
      </c>
      <c r="C29" s="25">
        <f t="shared" si="2"/>
        <v>0</v>
      </c>
      <c r="D29" s="25">
        <f t="shared" si="2"/>
        <v>0</v>
      </c>
      <c r="E29" s="25">
        <v>0</v>
      </c>
      <c r="F29" s="25">
        <v>0</v>
      </c>
      <c r="G29" s="25">
        <v>0</v>
      </c>
      <c r="H29" s="25">
        <f t="shared" si="1"/>
        <v>0</v>
      </c>
      <c r="I29" s="28">
        <v>0</v>
      </c>
      <c r="J29" s="28">
        <v>0</v>
      </c>
      <c r="K29" s="28">
        <v>0</v>
      </c>
      <c r="L29" s="26"/>
      <c r="M29" s="26"/>
      <c r="N29" s="26"/>
    </row>
    <row r="30" spans="1:14" s="27" customFormat="1" ht="18" customHeight="1">
      <c r="A30" s="29" t="s">
        <v>23</v>
      </c>
      <c r="B30" s="30">
        <f t="shared" si="0"/>
        <v>0</v>
      </c>
      <c r="C30" s="31">
        <f t="shared" si="2"/>
        <v>0</v>
      </c>
      <c r="D30" s="31">
        <f t="shared" si="2"/>
        <v>0</v>
      </c>
      <c r="E30" s="31">
        <v>0</v>
      </c>
      <c r="F30" s="31">
        <v>0</v>
      </c>
      <c r="G30" s="31">
        <v>0</v>
      </c>
      <c r="H30" s="31">
        <f t="shared" si="1"/>
        <v>0</v>
      </c>
      <c r="I30" s="32">
        <v>0</v>
      </c>
      <c r="J30" s="32">
        <v>0</v>
      </c>
      <c r="K30" s="32">
        <v>0</v>
      </c>
      <c r="L30" s="26"/>
      <c r="M30" s="26"/>
      <c r="N30" s="26"/>
    </row>
    <row r="31" spans="1:14" s="27" customFormat="1" ht="18" customHeight="1">
      <c r="A31" s="33" t="s">
        <v>32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26"/>
      <c r="M31" s="26"/>
      <c r="N31" s="26"/>
    </row>
    <row r="32" spans="1:14" s="27" customFormat="1" ht="18" customHeight="1">
      <c r="A32" s="33" t="s">
        <v>29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6"/>
      <c r="N32" s="26"/>
    </row>
    <row r="33" spans="1:14" s="27" customFormat="1" ht="16.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26"/>
      <c r="N33" s="26"/>
    </row>
    <row r="34" spans="1:14" s="27" customFormat="1" ht="31.5" customHeight="1" thickBot="1">
      <c r="A34" s="2" t="s">
        <v>0</v>
      </c>
      <c r="B34" s="37"/>
      <c r="C34" s="17"/>
      <c r="D34" s="37"/>
      <c r="E34" s="98" t="s">
        <v>31</v>
      </c>
      <c r="F34" s="98"/>
      <c r="G34" s="37"/>
      <c r="H34" s="37"/>
      <c r="I34" s="37"/>
      <c r="J34" s="37"/>
      <c r="K34" s="37"/>
      <c r="L34" s="26"/>
      <c r="M34" s="26"/>
      <c r="N34" s="26"/>
    </row>
    <row r="35" spans="1:14" s="27" customFormat="1" ht="25.5" customHeight="1" thickTop="1">
      <c r="A35" s="99" t="s">
        <v>1</v>
      </c>
      <c r="B35" s="101" t="s">
        <v>2</v>
      </c>
      <c r="C35" s="103" t="s">
        <v>24</v>
      </c>
      <c r="D35" s="104"/>
      <c r="E35" s="104"/>
      <c r="F35" s="104"/>
      <c r="G35" s="105"/>
      <c r="H35" s="103" t="s">
        <v>3</v>
      </c>
      <c r="I35" s="104"/>
      <c r="J35" s="104"/>
      <c r="K35" s="104"/>
      <c r="L35" s="26"/>
      <c r="M35" s="26"/>
      <c r="N35" s="26"/>
    </row>
    <row r="36" spans="1:14" s="27" customFormat="1" ht="18" customHeight="1">
      <c r="A36" s="100"/>
      <c r="B36" s="102"/>
      <c r="C36" s="38" t="s">
        <v>2</v>
      </c>
      <c r="D36" s="39" t="s">
        <v>25</v>
      </c>
      <c r="E36" s="40" t="s">
        <v>26</v>
      </c>
      <c r="F36" s="40" t="s">
        <v>27</v>
      </c>
      <c r="G36" s="40" t="s">
        <v>28</v>
      </c>
      <c r="H36" s="38" t="s">
        <v>2</v>
      </c>
      <c r="I36" s="39" t="s">
        <v>26</v>
      </c>
      <c r="J36" s="40" t="s">
        <v>27</v>
      </c>
      <c r="K36" s="40" t="s">
        <v>28</v>
      </c>
      <c r="L36" s="26"/>
      <c r="M36" s="26"/>
      <c r="N36" s="26"/>
    </row>
    <row r="37" spans="1:14" s="5" customFormat="1" ht="18" customHeight="1">
      <c r="A37" s="41" t="s">
        <v>33</v>
      </c>
      <c r="B37" s="24">
        <v>80911292</v>
      </c>
      <c r="C37" s="42">
        <v>58732737</v>
      </c>
      <c r="D37" s="28">
        <v>31929517</v>
      </c>
      <c r="E37" s="28">
        <v>24889116</v>
      </c>
      <c r="F37" s="28">
        <v>1914104</v>
      </c>
      <c r="G37" s="28">
        <v>0</v>
      </c>
      <c r="H37" s="42">
        <v>22178555</v>
      </c>
      <c r="I37" s="28">
        <v>19925122</v>
      </c>
      <c r="J37" s="28">
        <v>2024950</v>
      </c>
      <c r="K37" s="28">
        <v>228483</v>
      </c>
      <c r="L37" s="18"/>
      <c r="M37" s="18"/>
      <c r="N37" s="18"/>
    </row>
    <row r="38" spans="1:14" s="5" customFormat="1" ht="18" customHeight="1">
      <c r="A38" s="41">
        <v>18</v>
      </c>
      <c r="B38" s="24">
        <v>80804378</v>
      </c>
      <c r="C38" s="28">
        <v>59013937</v>
      </c>
      <c r="D38" s="28">
        <v>31889923</v>
      </c>
      <c r="E38" s="28">
        <v>25436284</v>
      </c>
      <c r="F38" s="28">
        <v>1687730</v>
      </c>
      <c r="G38" s="28">
        <v>0</v>
      </c>
      <c r="H38" s="28">
        <v>21790441</v>
      </c>
      <c r="I38" s="28">
        <v>19799025</v>
      </c>
      <c r="J38" s="28">
        <v>1948204</v>
      </c>
      <c r="K38" s="28">
        <v>43212</v>
      </c>
      <c r="L38" s="18"/>
      <c r="M38" s="18"/>
      <c r="N38" s="18"/>
    </row>
    <row r="39" spans="1:14" s="16" customFormat="1" ht="18" customHeight="1">
      <c r="A39" s="41">
        <v>19</v>
      </c>
      <c r="B39" s="47">
        <v>69851802</v>
      </c>
      <c r="C39" s="25">
        <v>52375176</v>
      </c>
      <c r="D39" s="25">
        <v>27873425</v>
      </c>
      <c r="E39" s="25">
        <v>22437899</v>
      </c>
      <c r="F39" s="25">
        <v>2063852</v>
      </c>
      <c r="G39" s="25">
        <v>0</v>
      </c>
      <c r="H39" s="25">
        <v>17476626</v>
      </c>
      <c r="I39" s="25">
        <v>16079839</v>
      </c>
      <c r="J39" s="25">
        <v>1342848</v>
      </c>
      <c r="K39" s="25">
        <v>53939</v>
      </c>
      <c r="L39" s="15"/>
      <c r="M39" s="15"/>
      <c r="N39" s="15"/>
    </row>
    <row r="40" spans="1:14" s="16" customFormat="1" ht="18" customHeight="1">
      <c r="A40" s="41">
        <v>20</v>
      </c>
      <c r="B40" s="47">
        <v>61733402</v>
      </c>
      <c r="C40" s="25">
        <v>46043641</v>
      </c>
      <c r="D40" s="25">
        <v>25852254</v>
      </c>
      <c r="E40" s="25">
        <v>18678964</v>
      </c>
      <c r="F40" s="25">
        <v>1512423</v>
      </c>
      <c r="G40" s="25">
        <v>0</v>
      </c>
      <c r="H40" s="25">
        <v>15689761</v>
      </c>
      <c r="I40" s="25">
        <v>14354048</v>
      </c>
      <c r="J40" s="25">
        <v>1281349</v>
      </c>
      <c r="K40" s="25">
        <v>54364</v>
      </c>
      <c r="L40" s="15"/>
      <c r="M40" s="15"/>
      <c r="N40" s="15"/>
    </row>
    <row r="41" spans="1:14" s="16" customFormat="1" ht="18" customHeight="1">
      <c r="A41" s="41">
        <v>21</v>
      </c>
      <c r="B41" s="47">
        <v>102704060</v>
      </c>
      <c r="C41" s="25">
        <v>71291044</v>
      </c>
      <c r="D41" s="25">
        <v>40632743</v>
      </c>
      <c r="E41" s="25">
        <v>19739115</v>
      </c>
      <c r="F41" s="25">
        <v>10195441</v>
      </c>
      <c r="G41" s="25">
        <v>723745</v>
      </c>
      <c r="H41" s="25">
        <v>31413016</v>
      </c>
      <c r="I41" s="25">
        <v>13812748</v>
      </c>
      <c r="J41" s="25">
        <v>16938347</v>
      </c>
      <c r="K41" s="25">
        <v>661921</v>
      </c>
      <c r="L41" s="15"/>
      <c r="M41" s="15"/>
      <c r="N41" s="15"/>
    </row>
    <row r="42" spans="1:14" s="16" customFormat="1" ht="18" customHeight="1">
      <c r="A42" s="41">
        <v>22</v>
      </c>
      <c r="B42" s="25">
        <v>99547883</v>
      </c>
      <c r="C42" s="25">
        <v>66098464</v>
      </c>
      <c r="D42" s="25">
        <v>35955711</v>
      </c>
      <c r="E42" s="25">
        <v>17349231</v>
      </c>
      <c r="F42" s="25">
        <v>12659892</v>
      </c>
      <c r="G42" s="25">
        <v>133630</v>
      </c>
      <c r="H42" s="25">
        <v>33449419</v>
      </c>
      <c r="I42" s="25">
        <v>14620189</v>
      </c>
      <c r="J42" s="25">
        <v>18386436</v>
      </c>
      <c r="K42" s="25">
        <v>442794</v>
      </c>
      <c r="L42" s="15"/>
      <c r="M42" s="15"/>
      <c r="N42" s="15"/>
    </row>
    <row r="43" spans="1:14" s="16" customFormat="1" ht="18" customHeight="1">
      <c r="A43" s="22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15"/>
      <c r="M43" s="15"/>
      <c r="N43" s="15"/>
    </row>
    <row r="44" spans="1:14" s="16" customFormat="1" ht="18" customHeight="1">
      <c r="A44" s="22">
        <v>23</v>
      </c>
      <c r="B44" s="21">
        <f>SUM(B46:B62)</f>
        <v>95554686</v>
      </c>
      <c r="C44" s="21">
        <f>SUM(C46:C62)</f>
        <v>62730791</v>
      </c>
      <c r="D44" s="21">
        <f aca="true" t="shared" si="3" ref="D44:K44">SUM(D46:D62)</f>
        <v>35137696</v>
      </c>
      <c r="E44" s="21">
        <f t="shared" si="3"/>
        <v>16200352</v>
      </c>
      <c r="F44" s="21">
        <f t="shared" si="3"/>
        <v>11300813</v>
      </c>
      <c r="G44" s="21">
        <f t="shared" si="3"/>
        <v>91930</v>
      </c>
      <c r="H44" s="21">
        <f t="shared" si="3"/>
        <v>32823895</v>
      </c>
      <c r="I44" s="21">
        <f t="shared" si="3"/>
        <v>15343176</v>
      </c>
      <c r="J44" s="21">
        <f t="shared" si="3"/>
        <v>17007600</v>
      </c>
      <c r="K44" s="21">
        <f t="shared" si="3"/>
        <v>473119</v>
      </c>
      <c r="L44" s="15"/>
      <c r="M44" s="15"/>
      <c r="N44" s="15"/>
    </row>
    <row r="45" spans="1:14" s="27" customFormat="1" ht="18" customHeight="1">
      <c r="A45" s="43"/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6"/>
      <c r="M45" s="26"/>
      <c r="N45" s="26"/>
    </row>
    <row r="46" spans="1:14" s="27" customFormat="1" ht="18" customHeight="1">
      <c r="A46" s="23" t="s">
        <v>8</v>
      </c>
      <c r="B46" s="24">
        <f>C46+H46</f>
        <v>4614547</v>
      </c>
      <c r="C46" s="25">
        <f aca="true" t="shared" si="4" ref="C46:C62">SUM(D46:G46)</f>
        <v>3078655</v>
      </c>
      <c r="D46" s="25">
        <f>1288489+231328</f>
        <v>1519817</v>
      </c>
      <c r="E46" s="25">
        <f>1432409+93482</f>
        <v>1525891</v>
      </c>
      <c r="F46" s="25">
        <v>32947</v>
      </c>
      <c r="G46" s="28">
        <v>0</v>
      </c>
      <c r="H46" s="25">
        <f>SUM(I46:K46)</f>
        <v>1535892</v>
      </c>
      <c r="I46" s="25">
        <v>785976</v>
      </c>
      <c r="J46" s="25">
        <v>739580</v>
      </c>
      <c r="K46" s="25">
        <v>10336</v>
      </c>
      <c r="L46" s="26"/>
      <c r="M46" s="26"/>
      <c r="N46" s="26"/>
    </row>
    <row r="47" spans="1:14" s="16" customFormat="1" ht="18" customHeight="1">
      <c r="A47" s="23" t="s">
        <v>9</v>
      </c>
      <c r="B47" s="24">
        <f aca="true" t="shared" si="5" ref="B47:B62">C47+H47</f>
        <v>381715</v>
      </c>
      <c r="C47" s="25">
        <f t="shared" si="4"/>
        <v>381715</v>
      </c>
      <c r="D47" s="25">
        <v>195430</v>
      </c>
      <c r="E47" s="25">
        <v>186285</v>
      </c>
      <c r="F47" s="28">
        <v>0</v>
      </c>
      <c r="G47" s="28">
        <v>0</v>
      </c>
      <c r="H47" s="25">
        <f aca="true" t="shared" si="6" ref="H47:H60">SUM(I47:K47)</f>
        <v>0</v>
      </c>
      <c r="I47" s="25">
        <f>SUM(J47:L47)</f>
        <v>0</v>
      </c>
      <c r="J47" s="25">
        <f>SUM(K47:M47)</f>
        <v>0</v>
      </c>
      <c r="K47" s="25">
        <f>SUM(L47:N47)</f>
        <v>0</v>
      </c>
      <c r="L47" s="26"/>
      <c r="M47" s="15"/>
      <c r="N47" s="15"/>
    </row>
    <row r="48" spans="1:14" s="27" customFormat="1" ht="18" customHeight="1">
      <c r="A48" s="23" t="s">
        <v>10</v>
      </c>
      <c r="B48" s="24">
        <f t="shared" si="5"/>
        <v>2401108</v>
      </c>
      <c r="C48" s="25">
        <f t="shared" si="4"/>
        <v>2251994</v>
      </c>
      <c r="D48" s="25">
        <f>1070920+21524</f>
        <v>1092444</v>
      </c>
      <c r="E48" s="25">
        <f>1146640+12910</f>
        <v>1159550</v>
      </c>
      <c r="F48" s="28">
        <v>0</v>
      </c>
      <c r="G48" s="28">
        <v>0</v>
      </c>
      <c r="H48" s="25">
        <f t="shared" si="6"/>
        <v>149114</v>
      </c>
      <c r="I48" s="25">
        <v>136713</v>
      </c>
      <c r="J48" s="25">
        <v>10709</v>
      </c>
      <c r="K48" s="25">
        <v>1692</v>
      </c>
      <c r="L48" s="26"/>
      <c r="M48" s="26"/>
      <c r="N48" s="26"/>
    </row>
    <row r="49" spans="1:14" s="27" customFormat="1" ht="18" customHeight="1">
      <c r="A49" s="23" t="s">
        <v>11</v>
      </c>
      <c r="B49" s="24">
        <f t="shared" si="5"/>
        <v>83897</v>
      </c>
      <c r="C49" s="25">
        <f t="shared" si="4"/>
        <v>83897</v>
      </c>
      <c r="D49" s="25">
        <v>25755</v>
      </c>
      <c r="E49" s="25">
        <v>52733</v>
      </c>
      <c r="F49" s="25">
        <v>5409</v>
      </c>
      <c r="G49" s="28">
        <v>0</v>
      </c>
      <c r="H49" s="25">
        <f t="shared" si="6"/>
        <v>0</v>
      </c>
      <c r="I49" s="25">
        <f>SUM(J49:L49)</f>
        <v>0</v>
      </c>
      <c r="J49" s="25">
        <f>SUM(K49:M49)</f>
        <v>0</v>
      </c>
      <c r="K49" s="25">
        <f>SUM(L49:N49)</f>
        <v>0</v>
      </c>
      <c r="L49" s="26"/>
      <c r="M49" s="26"/>
      <c r="N49" s="26"/>
    </row>
    <row r="50" spans="1:14" s="27" customFormat="1" ht="18" customHeight="1">
      <c r="A50" s="23" t="s">
        <v>12</v>
      </c>
      <c r="B50" s="24">
        <f t="shared" si="5"/>
        <v>1852186</v>
      </c>
      <c r="C50" s="25">
        <f t="shared" si="4"/>
        <v>1398917</v>
      </c>
      <c r="D50" s="25">
        <v>590411</v>
      </c>
      <c r="E50" s="25">
        <v>705191</v>
      </c>
      <c r="F50" s="25">
        <v>103315</v>
      </c>
      <c r="G50" s="28">
        <v>0</v>
      </c>
      <c r="H50" s="25">
        <f t="shared" si="6"/>
        <v>453269</v>
      </c>
      <c r="I50" s="25">
        <v>332835</v>
      </c>
      <c r="J50" s="25">
        <v>111960</v>
      </c>
      <c r="K50" s="25">
        <v>8474</v>
      </c>
      <c r="L50" s="26"/>
      <c r="M50" s="26"/>
      <c r="N50" s="26"/>
    </row>
    <row r="51" spans="1:14" s="27" customFormat="1" ht="18" customHeight="1">
      <c r="A51" s="23" t="s">
        <v>13</v>
      </c>
      <c r="B51" s="24">
        <f t="shared" si="5"/>
        <v>17030414</v>
      </c>
      <c r="C51" s="25">
        <f t="shared" si="4"/>
        <v>14275592</v>
      </c>
      <c r="D51" s="25">
        <f>8484072+7984</f>
        <v>8492056</v>
      </c>
      <c r="E51" s="25">
        <f>5779366+4170</f>
        <v>5783536</v>
      </c>
      <c r="F51" s="25">
        <v>0</v>
      </c>
      <c r="G51" s="28">
        <v>0</v>
      </c>
      <c r="H51" s="25">
        <f t="shared" si="6"/>
        <v>2754822</v>
      </c>
      <c r="I51" s="25">
        <v>2730522</v>
      </c>
      <c r="J51" s="25">
        <v>24300</v>
      </c>
      <c r="K51" s="25">
        <v>0</v>
      </c>
      <c r="L51" s="26"/>
      <c r="M51" s="26"/>
      <c r="N51" s="26"/>
    </row>
    <row r="52" spans="1:14" s="27" customFormat="1" ht="18" customHeight="1">
      <c r="A52" s="23" t="s">
        <v>14</v>
      </c>
      <c r="B52" s="24">
        <f t="shared" si="5"/>
        <v>37163560</v>
      </c>
      <c r="C52" s="25">
        <f t="shared" si="4"/>
        <v>19298982</v>
      </c>
      <c r="D52" s="25">
        <f>11660025+215252</f>
        <v>11875277</v>
      </c>
      <c r="E52" s="44">
        <f>4754226+27871</f>
        <v>4782097</v>
      </c>
      <c r="F52" s="25">
        <f>2517020+64801</f>
        <v>2581821</v>
      </c>
      <c r="G52" s="28">
        <f>40187+19600</f>
        <v>59787</v>
      </c>
      <c r="H52" s="25">
        <f t="shared" si="6"/>
        <v>17864578</v>
      </c>
      <c r="I52" s="25">
        <v>9699399</v>
      </c>
      <c r="J52" s="25">
        <v>8061457</v>
      </c>
      <c r="K52" s="25">
        <v>103722</v>
      </c>
      <c r="L52" s="26"/>
      <c r="M52" s="26"/>
      <c r="N52" s="26"/>
    </row>
    <row r="53" spans="1:14" s="27" customFormat="1" ht="18" customHeight="1">
      <c r="A53" s="23" t="s">
        <v>15</v>
      </c>
      <c r="B53" s="24">
        <f t="shared" si="5"/>
        <v>3688807</v>
      </c>
      <c r="C53" s="25">
        <f t="shared" si="4"/>
        <v>2273744</v>
      </c>
      <c r="D53" s="25">
        <v>1103604</v>
      </c>
      <c r="E53" s="25">
        <v>0</v>
      </c>
      <c r="F53" s="25">
        <v>1169921</v>
      </c>
      <c r="G53" s="28">
        <v>219</v>
      </c>
      <c r="H53" s="25">
        <f t="shared" si="6"/>
        <v>1415063</v>
      </c>
      <c r="I53" s="25">
        <v>0</v>
      </c>
      <c r="J53" s="25">
        <v>1324086</v>
      </c>
      <c r="K53" s="25">
        <v>90977</v>
      </c>
      <c r="L53" s="26"/>
      <c r="M53" s="26"/>
      <c r="N53" s="26"/>
    </row>
    <row r="54" spans="1:14" s="27" customFormat="1" ht="18" customHeight="1">
      <c r="A54" s="23" t="s">
        <v>16</v>
      </c>
      <c r="B54" s="24">
        <f t="shared" si="5"/>
        <v>9220894</v>
      </c>
      <c r="C54" s="25">
        <f t="shared" si="4"/>
        <v>8209269</v>
      </c>
      <c r="D54" s="25">
        <v>4480628</v>
      </c>
      <c r="E54" s="25">
        <v>1660110</v>
      </c>
      <c r="F54" s="25">
        <v>2068531</v>
      </c>
      <c r="G54" s="28">
        <v>0</v>
      </c>
      <c r="H54" s="25">
        <f t="shared" si="6"/>
        <v>1011625</v>
      </c>
      <c r="I54" s="25">
        <v>530003</v>
      </c>
      <c r="J54" s="25">
        <v>479497</v>
      </c>
      <c r="K54" s="25">
        <v>2125</v>
      </c>
      <c r="L54" s="26"/>
      <c r="M54" s="26"/>
      <c r="N54" s="26"/>
    </row>
    <row r="55" spans="1:14" s="27" customFormat="1" ht="18" customHeight="1">
      <c r="A55" s="23" t="s">
        <v>17</v>
      </c>
      <c r="B55" s="24">
        <f t="shared" si="5"/>
        <v>1306647</v>
      </c>
      <c r="C55" s="25">
        <f t="shared" si="4"/>
        <v>1164795</v>
      </c>
      <c r="D55" s="25">
        <v>540796</v>
      </c>
      <c r="E55" s="25">
        <v>0</v>
      </c>
      <c r="F55" s="25">
        <v>623999</v>
      </c>
      <c r="G55" s="28">
        <v>0</v>
      </c>
      <c r="H55" s="25">
        <f t="shared" si="6"/>
        <v>141852</v>
      </c>
      <c r="I55" s="25">
        <v>0</v>
      </c>
      <c r="J55" s="25">
        <v>141842</v>
      </c>
      <c r="K55" s="25">
        <v>10</v>
      </c>
      <c r="L55" s="26"/>
      <c r="M55" s="26"/>
      <c r="N55" s="26"/>
    </row>
    <row r="56" spans="1:14" s="27" customFormat="1" ht="18" customHeight="1">
      <c r="A56" s="23" t="s">
        <v>18</v>
      </c>
      <c r="B56" s="24">
        <f t="shared" si="5"/>
        <v>3963167</v>
      </c>
      <c r="C56" s="25">
        <f t="shared" si="4"/>
        <v>827543</v>
      </c>
      <c r="D56" s="25">
        <f>393729+2723</f>
        <v>396452</v>
      </c>
      <c r="E56" s="25">
        <f>2251+574</f>
        <v>2825</v>
      </c>
      <c r="F56" s="25">
        <f>427478+788</f>
        <v>428266</v>
      </c>
      <c r="G56" s="28">
        <v>0</v>
      </c>
      <c r="H56" s="25">
        <f t="shared" si="6"/>
        <v>3135624</v>
      </c>
      <c r="I56" s="25">
        <v>793916</v>
      </c>
      <c r="J56" s="25">
        <v>2216625</v>
      </c>
      <c r="K56" s="25">
        <v>125083</v>
      </c>
      <c r="L56" s="26"/>
      <c r="M56" s="26"/>
      <c r="N56" s="26"/>
    </row>
    <row r="57" spans="1:14" s="27" customFormat="1" ht="18" customHeight="1">
      <c r="A57" s="23" t="s">
        <v>19</v>
      </c>
      <c r="B57" s="24">
        <f t="shared" si="5"/>
        <v>5735346</v>
      </c>
      <c r="C57" s="25">
        <f t="shared" si="4"/>
        <v>3818479</v>
      </c>
      <c r="D57" s="25">
        <v>1914342</v>
      </c>
      <c r="E57" s="25">
        <v>0</v>
      </c>
      <c r="F57" s="25">
        <v>1875158</v>
      </c>
      <c r="G57" s="28">
        <v>28979</v>
      </c>
      <c r="H57" s="25">
        <f t="shared" si="6"/>
        <v>1916867</v>
      </c>
      <c r="I57" s="25">
        <v>0</v>
      </c>
      <c r="J57" s="25">
        <v>1863089</v>
      </c>
      <c r="K57" s="25">
        <v>53778</v>
      </c>
      <c r="L57" s="26"/>
      <c r="M57" s="26"/>
      <c r="N57" s="26"/>
    </row>
    <row r="58" spans="1:14" s="27" customFormat="1" ht="18" customHeight="1">
      <c r="A58" s="23" t="s">
        <v>20</v>
      </c>
      <c r="B58" s="24">
        <f t="shared" si="5"/>
        <v>2051208</v>
      </c>
      <c r="C58" s="25">
        <f t="shared" si="4"/>
        <v>1786514</v>
      </c>
      <c r="D58" s="25">
        <v>967578</v>
      </c>
      <c r="E58" s="25">
        <v>0</v>
      </c>
      <c r="F58" s="25">
        <v>815991</v>
      </c>
      <c r="G58" s="28">
        <v>2945</v>
      </c>
      <c r="H58" s="25">
        <f t="shared" si="6"/>
        <v>264694</v>
      </c>
      <c r="I58" s="25">
        <v>0</v>
      </c>
      <c r="J58" s="25">
        <f>43498+221196</f>
        <v>264694</v>
      </c>
      <c r="K58" s="25">
        <v>0</v>
      </c>
      <c r="L58" s="26"/>
      <c r="M58" s="26"/>
      <c r="N58" s="26"/>
    </row>
    <row r="59" spans="1:14" s="27" customFormat="1" ht="18" customHeight="1">
      <c r="A59" s="23" t="s">
        <v>21</v>
      </c>
      <c r="B59" s="24">
        <f t="shared" si="5"/>
        <v>1715294</v>
      </c>
      <c r="C59" s="25">
        <f t="shared" si="4"/>
        <v>1530591</v>
      </c>
      <c r="D59" s="25">
        <v>805621</v>
      </c>
      <c r="E59" s="25">
        <v>0</v>
      </c>
      <c r="F59" s="25">
        <v>724970</v>
      </c>
      <c r="G59" s="28">
        <v>0</v>
      </c>
      <c r="H59" s="25">
        <f t="shared" si="6"/>
        <v>184703</v>
      </c>
      <c r="I59" s="25">
        <v>0</v>
      </c>
      <c r="J59" s="25">
        <v>184703</v>
      </c>
      <c r="K59" s="25">
        <v>0</v>
      </c>
      <c r="L59" s="26"/>
      <c r="M59" s="26"/>
      <c r="N59" s="26"/>
    </row>
    <row r="60" spans="1:14" s="27" customFormat="1" ht="18" customHeight="1">
      <c r="A60" s="23" t="s">
        <v>34</v>
      </c>
      <c r="B60" s="24">
        <f t="shared" si="5"/>
        <v>4345896</v>
      </c>
      <c r="C60" s="25">
        <f t="shared" si="4"/>
        <v>2350104</v>
      </c>
      <c r="D60" s="25">
        <v>1137485</v>
      </c>
      <c r="E60" s="25">
        <v>342134</v>
      </c>
      <c r="F60" s="25">
        <v>870485</v>
      </c>
      <c r="G60" s="28">
        <v>0</v>
      </c>
      <c r="H60" s="25">
        <f t="shared" si="6"/>
        <v>1995792</v>
      </c>
      <c r="I60" s="25">
        <v>333812</v>
      </c>
      <c r="J60" s="25">
        <v>1585058</v>
      </c>
      <c r="K60" s="25">
        <v>76922</v>
      </c>
      <c r="L60" s="26"/>
      <c r="M60" s="26"/>
      <c r="N60" s="26"/>
    </row>
    <row r="61" spans="1:14" s="27" customFormat="1" ht="18" customHeight="1">
      <c r="A61" s="23" t="s">
        <v>22</v>
      </c>
      <c r="B61" s="24">
        <f t="shared" si="5"/>
        <v>0</v>
      </c>
      <c r="C61" s="25">
        <f t="shared" si="4"/>
        <v>0</v>
      </c>
      <c r="D61" s="25">
        <f aca="true" t="shared" si="7" ref="D61:K62">SUM(E61:H61)</f>
        <v>0</v>
      </c>
      <c r="E61" s="25">
        <f t="shared" si="7"/>
        <v>0</v>
      </c>
      <c r="F61" s="25">
        <f t="shared" si="7"/>
        <v>0</v>
      </c>
      <c r="G61" s="25">
        <f t="shared" si="7"/>
        <v>0</v>
      </c>
      <c r="H61" s="25">
        <f t="shared" si="7"/>
        <v>0</v>
      </c>
      <c r="I61" s="25">
        <f t="shared" si="7"/>
        <v>0</v>
      </c>
      <c r="J61" s="25">
        <f t="shared" si="7"/>
        <v>0</v>
      </c>
      <c r="K61" s="25">
        <f t="shared" si="7"/>
        <v>0</v>
      </c>
      <c r="L61" s="26"/>
      <c r="M61" s="26"/>
      <c r="N61" s="26"/>
    </row>
    <row r="62" spans="1:14" s="27" customFormat="1" ht="18" customHeight="1">
      <c r="A62" s="29" t="s">
        <v>23</v>
      </c>
      <c r="B62" s="30">
        <f t="shared" si="5"/>
        <v>0</v>
      </c>
      <c r="C62" s="31">
        <f t="shared" si="4"/>
        <v>0</v>
      </c>
      <c r="D62" s="31">
        <f t="shared" si="7"/>
        <v>0</v>
      </c>
      <c r="E62" s="31">
        <f t="shared" si="7"/>
        <v>0</v>
      </c>
      <c r="F62" s="31">
        <f t="shared" si="7"/>
        <v>0</v>
      </c>
      <c r="G62" s="31">
        <f t="shared" si="7"/>
        <v>0</v>
      </c>
      <c r="H62" s="31">
        <f t="shared" si="7"/>
        <v>0</v>
      </c>
      <c r="I62" s="31">
        <f t="shared" si="7"/>
        <v>0</v>
      </c>
      <c r="J62" s="31">
        <f t="shared" si="7"/>
        <v>0</v>
      </c>
      <c r="K62" s="31">
        <f t="shared" si="7"/>
        <v>0</v>
      </c>
      <c r="L62" s="26"/>
      <c r="M62" s="26"/>
      <c r="N62" s="26"/>
    </row>
    <row r="63" spans="1:11" s="27" customFormat="1" ht="16.5" customHeight="1">
      <c r="A63" s="34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s="27" customFormat="1" ht="12" customHeight="1">
      <c r="A64" s="26" t="s">
        <v>35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</row>
  </sheetData>
  <sheetProtection/>
  <mergeCells count="11">
    <mergeCell ref="H3:K3"/>
    <mergeCell ref="E34:F34"/>
    <mergeCell ref="A35:A36"/>
    <mergeCell ref="B35:B36"/>
    <mergeCell ref="C35:G35"/>
    <mergeCell ref="H35:K35"/>
    <mergeCell ref="A1:K1"/>
    <mergeCell ref="E2:F2"/>
    <mergeCell ref="A3:A4"/>
    <mergeCell ref="B3:B4"/>
    <mergeCell ref="C3:G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2017-01-23T08:18:19Z</cp:lastPrinted>
  <dcterms:created xsi:type="dcterms:W3CDTF">2008-03-13T09:30:42Z</dcterms:created>
  <dcterms:modified xsi:type="dcterms:W3CDTF">2017-05-09T05:27:03Z</dcterms:modified>
  <cp:category/>
  <cp:version/>
  <cp:contentType/>
  <cp:contentStatus/>
</cp:coreProperties>
</file>