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'133'!$B$1:$K$21</definedName>
    <definedName name="_10.電気_ガスおよび水道">#REF!</definedName>
    <definedName name="_xlnm.Print_Area" localSheetId="0">'133'!$A$1:$L$22</definedName>
    <definedName name="ﾃﾞｰﾀ表" localSheetId="0">'133'!$A$26:$R$50</definedName>
  </definedNames>
  <calcPr fullCalcOnLoad="1"/>
</workbook>
</file>

<file path=xl/sharedStrings.xml><?xml version="1.0" encoding="utf-8"?>
<sst xmlns="http://schemas.openxmlformats.org/spreadsheetml/2006/main" count="87" uniqueCount="46">
  <si>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</si>
  <si>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</si>
  <si>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</si>
  <si>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</si>
  <si>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</si>
  <si>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</si>
  <si>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</si>
  <si>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</si>
  <si>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</si>
  <si>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</si>
  <si>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</si>
  <si>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</si>
  <si>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</si>
  <si>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</si>
  <si>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</si>
  <si>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入力用</t>
  </si>
  <si>
    <t>合計</t>
  </si>
  <si>
    <t>10,000以上</t>
  </si>
  <si>
    <t>隻数</t>
  </si>
  <si>
    <t>大分</t>
  </si>
  <si>
    <t>計</t>
  </si>
  <si>
    <t>外航商船</t>
  </si>
  <si>
    <t>内航商船</t>
  </si>
  <si>
    <t>内航自航</t>
  </si>
  <si>
    <t>漁船</t>
  </si>
  <si>
    <t>避難船</t>
  </si>
  <si>
    <t>その他</t>
  </si>
  <si>
    <t>津久見</t>
  </si>
  <si>
    <t>内航自航</t>
  </si>
  <si>
    <t>漁船</t>
  </si>
  <si>
    <t>別府</t>
  </si>
  <si>
    <t>佐賀関</t>
  </si>
  <si>
    <t>佐伯</t>
  </si>
  <si>
    <r>
      <t>6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～10,000</t>
    </r>
  </si>
  <si>
    <r>
      <t>3,000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,000</t>
    </r>
  </si>
  <si>
    <r>
      <t>1,000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,000</t>
    </r>
  </si>
  <si>
    <r>
      <t>500</t>
    </r>
    <r>
      <rPr>
        <sz val="10"/>
        <rFont val="ＭＳ 明朝"/>
        <family val="1"/>
      </rPr>
      <t>～1,000</t>
    </r>
  </si>
  <si>
    <r>
      <t>100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00</t>
    </r>
  </si>
  <si>
    <r>
      <t>5～</t>
    </r>
    <r>
      <rPr>
        <sz val="10"/>
        <rFont val="ＭＳ 明朝"/>
        <family val="1"/>
      </rPr>
      <t>100</t>
    </r>
  </si>
  <si>
    <t>　</t>
  </si>
  <si>
    <t>外航商船</t>
  </si>
  <si>
    <r>
      <t>年次</t>
    </r>
    <r>
      <rPr>
        <sz val="10"/>
        <rFont val="ＭＳ 明朝"/>
        <family val="1"/>
      </rPr>
      <t>および</t>
    </r>
  </si>
  <si>
    <t>船舶区分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</si>
  <si>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</si>
  <si>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133．主要港入港船舶状況</t>
  </si>
  <si>
    <t>資料：国土交通省HP＞港湾調査 年報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</si>
</sst>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 applyProtection="1" quotePrefix="1">
      <alignment horizontal="left"/>
      <protection/>
    </xf>
    <xf numFmtId="177" fontId="0" fillId="0" borderId="10" xfId="0" applyNumberFormat="1" applyFont="1" applyBorder="1" applyAlignment="1">
      <alignment horizontal="centerContinuous"/>
    </xf>
    <xf numFmtId="177" fontId="6" fillId="0" borderId="11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Continuous"/>
    </xf>
    <xf numFmtId="177" fontId="7" fillId="0" borderId="0" xfId="0" applyNumberFormat="1" applyFont="1" applyBorder="1" applyAlignment="1" applyProtection="1">
      <alignment horizontal="centerContinuous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Alignment="1">
      <alignment/>
    </xf>
    <xf numFmtId="41" fontId="7" fillId="0" borderId="1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quotePrefix="1">
      <alignment/>
    </xf>
    <xf numFmtId="41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Continuous"/>
    </xf>
    <xf numFmtId="177" fontId="9" fillId="0" borderId="0" xfId="0" applyNumberFormat="1" applyFont="1" applyBorder="1" applyAlignment="1" applyProtection="1" quotePrefix="1">
      <alignment horizontal="centerContinuous"/>
      <protection/>
    </xf>
    <xf numFmtId="41" fontId="8" fillId="0" borderId="1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10" fillId="0" borderId="0" xfId="0" applyNumberFormat="1" applyFont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7" fillId="0" borderId="0" xfId="0" applyNumberFormat="1" applyFont="1" applyFill="1" applyAlignment="1" applyProtection="1">
      <alignment/>
      <protection locked="0"/>
    </xf>
    <xf numFmtId="177" fontId="0" fillId="0" borderId="16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9" fillId="0" borderId="0" xfId="0" applyNumberFormat="1" applyFont="1" applyFill="1" applyAlignment="1" applyProtection="1">
      <alignment/>
      <protection locked="0"/>
    </xf>
    <xf numFmtId="41" fontId="7" fillId="0" borderId="0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177" fontId="0" fillId="0" borderId="15" xfId="0" applyNumberFormat="1" applyFont="1" applyBorder="1" applyAlignment="1" applyProtection="1" quotePrefix="1">
      <alignment horizontal="centerContinuous"/>
      <protection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17" xfId="0" applyNumberFormat="1" applyFont="1" applyBorder="1" applyAlignment="1">
      <alignment horizontal="center" vertical="top" textRotation="255"/>
    </xf>
    <xf numFmtId="177" fontId="0" fillId="0" borderId="18" xfId="0" applyNumberFormat="1" applyFont="1" applyBorder="1" applyAlignment="1">
      <alignment horizontal="center" vertical="top" textRotation="255"/>
    </xf>
    <xf numFmtId="177" fontId="0" fillId="0" borderId="19" xfId="0" applyNumberFormat="1" applyFont="1" applyBorder="1" applyAlignment="1">
      <alignment horizontal="center" vertical="top" textRotation="255"/>
    </xf>
    <xf numFmtId="0" fontId="16" fillId="0" borderId="20" xfId="43" applyNumberFormat="1" applyFill="1" applyBorder="1" applyAlignment="1" applyProtection="1">
      <alignment/>
      <protection/>
    </xf>
    <xf numFmtId="177" fontId="5" fillId="0" borderId="0" xfId="0" applyNumberFormat="1" applyFont="1" applyAlignment="1">
      <alignment horizontal="center"/>
    </xf>
    <xf numFmtId="177" fontId="0" fillId="0" borderId="21" xfId="0" applyNumberFormat="1" applyFont="1" applyBorder="1" applyAlignment="1">
      <alignment horizontal="distributed" vertical="center" indent="1"/>
    </xf>
    <xf numFmtId="177" fontId="0" fillId="0" borderId="22" xfId="0" applyNumberFormat="1" applyFont="1" applyBorder="1" applyAlignment="1">
      <alignment horizontal="distributed" vertical="center" indent="1"/>
    </xf>
    <xf numFmtId="177" fontId="0" fillId="0" borderId="12" xfId="0" applyNumberFormat="1" applyFont="1" applyBorder="1" applyAlignment="1">
      <alignment horizontal="distributed" vertical="center" indent="1"/>
    </xf>
    <xf numFmtId="177" fontId="0" fillId="0" borderId="16" xfId="0" applyNumberFormat="1" applyFont="1" applyBorder="1" applyAlignment="1">
      <alignment horizontal="distributed" vertical="center" indent="1"/>
    </xf>
    <xf numFmtId="0" fontId="16" fillId="0" borderId="20" xfId="43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65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10.375" defaultRowHeight="12" customHeight="1"/>
  <cols>
    <col min="1" max="1" width="2.875" style="1" customWidth="1"/>
    <col min="2" max="2" width="15.75390625" style="1" bestFit="1" customWidth="1"/>
    <col min="3" max="3" width="9.75390625" style="1" customWidth="1"/>
    <col min="4" max="4" width="12.00390625" style="1" customWidth="1"/>
    <col min="5" max="5" width="9.75390625" style="1" customWidth="1"/>
    <col min="6" max="6" width="12.00390625" style="1" customWidth="1"/>
    <col min="7" max="7" width="9.75390625" style="1" customWidth="1"/>
    <col min="8" max="8" width="12.00390625" style="1" customWidth="1"/>
    <col min="9" max="9" width="9.75390625" style="1" customWidth="1"/>
    <col min="10" max="10" width="12.00390625" style="1" customWidth="1"/>
    <col min="11" max="11" width="9.75390625" style="1" customWidth="1"/>
    <col min="12" max="12" width="12.00390625" style="1" customWidth="1"/>
    <col min="13" max="13" width="7.75390625" style="1" bestFit="1" customWidth="1"/>
    <col min="14" max="14" width="11.875" style="1" bestFit="1" customWidth="1"/>
    <col min="15" max="15" width="8.75390625" style="1" bestFit="1" customWidth="1"/>
    <col min="16" max="16" width="11.875" style="1" bestFit="1" customWidth="1"/>
    <col min="17" max="17" width="8.75390625" style="2" bestFit="1" customWidth="1"/>
    <col min="18" max="18" width="9.75390625" style="2" bestFit="1" customWidth="1"/>
    <col min="19" max="19" width="14.00390625" style="2" bestFit="1" customWidth="1"/>
    <col min="20" max="20" width="8.625" style="2" bestFit="1" customWidth="1"/>
    <col min="21" max="21" width="14.00390625" style="2" bestFit="1" customWidth="1"/>
    <col min="22" max="22" width="8.625" style="2" bestFit="1" customWidth="1"/>
    <col min="23" max="23" width="12.875" style="2" bestFit="1" customWidth="1"/>
    <col min="24" max="24" width="16.375" style="2" bestFit="1" customWidth="1"/>
    <col min="25" max="25" width="12.875" style="2" bestFit="1" customWidth="1"/>
    <col min="26" max="26" width="11.875" style="2" bestFit="1" customWidth="1"/>
    <col min="27" max="27" width="12.875" style="2" bestFit="1" customWidth="1"/>
    <col min="28" max="28" width="11.875" style="2" bestFit="1" customWidth="1"/>
    <col min="29" max="29" width="13.125" style="2" bestFit="1" customWidth="1"/>
    <col min="30" max="30" width="9.625" style="2" bestFit="1" customWidth="1"/>
    <col min="31" max="31" width="10.625" style="2" bestFit="1" customWidth="1"/>
    <col min="32" max="36" width="10.375" style="2" customWidth="1"/>
    <col min="37" max="16384" width="10.375" style="1" customWidth="1"/>
  </cols>
  <sheetData>
    <row r="1" spans="1:12" ht="15.75" customHeight="1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" customHeight="1" thickBo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5"/>
      <c r="L2" s="5"/>
    </row>
    <row r="3" spans="1:36" s="8" customFormat="1" ht="12" customHeight="1" thickTop="1">
      <c r="A3" s="56" t="s">
        <v>41</v>
      </c>
      <c r="B3" s="57"/>
      <c r="C3" s="6" t="s">
        <v>1</v>
      </c>
      <c r="D3" s="7"/>
      <c r="E3" s="6" t="s">
        <v>2</v>
      </c>
      <c r="F3" s="7"/>
      <c r="G3" s="6" t="s">
        <v>3</v>
      </c>
      <c r="H3" s="7"/>
      <c r="I3" s="6" t="s">
        <v>4</v>
      </c>
      <c r="J3" s="7"/>
      <c r="K3" s="6" t="s">
        <v>5</v>
      </c>
      <c r="L3" s="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8" customFormat="1" ht="12" customHeight="1">
      <c r="A4" s="58" t="s">
        <v>42</v>
      </c>
      <c r="B4" s="59"/>
      <c r="C4" s="10" t="s">
        <v>6</v>
      </c>
      <c r="D4" s="11" t="s">
        <v>7</v>
      </c>
      <c r="E4" s="10" t="s">
        <v>6</v>
      </c>
      <c r="F4" s="11" t="s">
        <v>7</v>
      </c>
      <c r="G4" s="10" t="s">
        <v>6</v>
      </c>
      <c r="H4" s="11" t="s">
        <v>7</v>
      </c>
      <c r="I4" s="10" t="s">
        <v>6</v>
      </c>
      <c r="J4" s="11" t="s">
        <v>7</v>
      </c>
      <c r="K4" s="10" t="s">
        <v>6</v>
      </c>
      <c r="L4" s="11" t="s">
        <v>7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12" ht="12" customHeight="1">
      <c r="A5" s="12" t="s">
        <v>43</v>
      </c>
      <c r="B5" s="13"/>
      <c r="C5" s="14">
        <v>39424</v>
      </c>
      <c r="D5" s="15">
        <v>54505.037</v>
      </c>
      <c r="E5" s="16">
        <v>9071</v>
      </c>
      <c r="F5" s="15">
        <v>9629.415</v>
      </c>
      <c r="G5" s="15">
        <v>4927</v>
      </c>
      <c r="H5" s="15">
        <v>13549</v>
      </c>
      <c r="I5" s="15">
        <v>17599</v>
      </c>
      <c r="J5" s="15">
        <v>6271</v>
      </c>
      <c r="K5" s="15">
        <v>7261</v>
      </c>
      <c r="L5" s="16">
        <v>7012.058</v>
      </c>
    </row>
    <row r="6" spans="1:12" ht="12" customHeight="1">
      <c r="A6" s="12"/>
      <c r="B6" s="17">
        <v>14</v>
      </c>
      <c r="C6" s="14">
        <v>37320</v>
      </c>
      <c r="D6" s="15">
        <v>60974.816000000006</v>
      </c>
      <c r="E6" s="16">
        <v>9085</v>
      </c>
      <c r="F6" s="15">
        <v>9085</v>
      </c>
      <c r="G6" s="15">
        <v>4891</v>
      </c>
      <c r="H6" s="15">
        <v>13254</v>
      </c>
      <c r="I6" s="15">
        <v>17840</v>
      </c>
      <c r="J6" s="15">
        <v>6162.928</v>
      </c>
      <c r="K6" s="15">
        <v>7192</v>
      </c>
      <c r="L6" s="16">
        <v>7072</v>
      </c>
    </row>
    <row r="7" spans="1:12" ht="12" customHeight="1">
      <c r="A7" s="12"/>
      <c r="B7" s="17">
        <v>15</v>
      </c>
      <c r="C7" s="14">
        <v>38458</v>
      </c>
      <c r="D7" s="15">
        <v>58244.03799999999</v>
      </c>
      <c r="E7" s="16">
        <v>10300</v>
      </c>
      <c r="F7" s="15">
        <v>9565.026</v>
      </c>
      <c r="G7" s="15">
        <v>4856</v>
      </c>
      <c r="H7" s="15">
        <v>13228.746000000001</v>
      </c>
      <c r="I7" s="15">
        <v>16701</v>
      </c>
      <c r="J7" s="15">
        <v>5701.2970000000005</v>
      </c>
      <c r="K7" s="15">
        <v>7363</v>
      </c>
      <c r="L7" s="16">
        <v>6859.429</v>
      </c>
    </row>
    <row r="8" spans="1:12" ht="12" customHeight="1">
      <c r="A8" s="12"/>
      <c r="B8" s="17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</row>
    <row r="9" spans="1:12" ht="12" customHeight="1">
      <c r="A9" s="12"/>
      <c r="B9" s="45">
        <v>17</v>
      </c>
      <c r="C9" s="1">
        <v>39330</v>
      </c>
      <c r="D9" s="1">
        <v>65683.717</v>
      </c>
      <c r="E9" s="1">
        <v>9825</v>
      </c>
      <c r="F9" s="1">
        <v>9837.922999999999</v>
      </c>
      <c r="G9" s="1">
        <v>3705</v>
      </c>
      <c r="H9" s="1">
        <v>6344.4130000000005</v>
      </c>
      <c r="I9" s="1">
        <v>2678</v>
      </c>
      <c r="J9" s="1">
        <v>3867.113</v>
      </c>
      <c r="K9" s="1">
        <v>7293</v>
      </c>
      <c r="L9" s="1">
        <v>7199.3189999999995</v>
      </c>
    </row>
    <row r="10" spans="1:12" ht="12" customHeight="1">
      <c r="A10" s="12"/>
      <c r="B10" s="17"/>
      <c r="C10" s="22"/>
      <c r="D10" s="23"/>
      <c r="E10" s="23"/>
      <c r="F10" s="23"/>
      <c r="G10" s="23"/>
      <c r="H10" s="23"/>
      <c r="I10" s="23"/>
      <c r="J10" s="24"/>
      <c r="K10" s="23"/>
      <c r="L10" s="25"/>
    </row>
    <row r="11" spans="1:36" s="30" customFormat="1" ht="12" customHeight="1">
      <c r="A11" s="26"/>
      <c r="B11" s="27">
        <v>18</v>
      </c>
      <c r="C11" s="28">
        <f aca="true" t="shared" si="0" ref="C11:L11">C14+C18+C21</f>
        <v>38064</v>
      </c>
      <c r="D11" s="29">
        <f t="shared" si="0"/>
        <v>67431.92799999999</v>
      </c>
      <c r="E11" s="29">
        <f t="shared" si="0"/>
        <v>11441</v>
      </c>
      <c r="F11" s="29">
        <f t="shared" si="0"/>
        <v>9996.900999999998</v>
      </c>
      <c r="G11" s="29">
        <f t="shared" si="0"/>
        <v>4336</v>
      </c>
      <c r="H11" s="29">
        <f t="shared" si="0"/>
        <v>13251.363000000001</v>
      </c>
      <c r="I11" s="29">
        <f t="shared" si="0"/>
        <v>12202</v>
      </c>
      <c r="J11" s="29">
        <f t="shared" si="0"/>
        <v>4217.338</v>
      </c>
      <c r="K11" s="29">
        <f t="shared" si="0"/>
        <v>7363</v>
      </c>
      <c r="L11" s="29">
        <f t="shared" si="0"/>
        <v>7648.329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2:12" ht="12" customHeight="1">
      <c r="B12" s="32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" customHeight="1">
      <c r="A13" s="1" t="s">
        <v>8</v>
      </c>
      <c r="B13" s="33"/>
      <c r="C13" s="18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12" customHeight="1">
      <c r="B14" s="34" t="s">
        <v>9</v>
      </c>
      <c r="C14" s="22">
        <f aca="true" t="shared" si="1" ref="C14:L14">SUM(C15:C16)</f>
        <v>2027</v>
      </c>
      <c r="D14" s="23">
        <f t="shared" si="1"/>
        <v>37536.958999999995</v>
      </c>
      <c r="E14" s="23">
        <f t="shared" si="1"/>
        <v>154</v>
      </c>
      <c r="F14" s="23">
        <f t="shared" si="1"/>
        <v>3354.888</v>
      </c>
      <c r="G14" s="43">
        <f t="shared" si="1"/>
        <v>7</v>
      </c>
      <c r="H14" s="43">
        <f t="shared" si="1"/>
        <v>53.458</v>
      </c>
      <c r="I14" s="43">
        <f t="shared" si="1"/>
        <v>56</v>
      </c>
      <c r="J14" s="43">
        <f t="shared" si="1"/>
        <v>864.509</v>
      </c>
      <c r="K14" s="43">
        <f t="shared" si="1"/>
        <v>286</v>
      </c>
      <c r="L14" s="43">
        <f t="shared" si="1"/>
        <v>2833.98</v>
      </c>
    </row>
    <row r="15" spans="2:12" ht="12" customHeight="1">
      <c r="B15" s="34" t="s">
        <v>10</v>
      </c>
      <c r="C15" s="22">
        <f>O27+Q27</f>
        <v>10</v>
      </c>
      <c r="D15" s="23">
        <f>(P27+R27)/1000</f>
        <v>4.465</v>
      </c>
      <c r="E15" s="23">
        <f>O34+Q34</f>
        <v>0</v>
      </c>
      <c r="F15" s="23">
        <f>(P34+R34)/1000</f>
        <v>0</v>
      </c>
      <c r="G15" s="23">
        <f>M39+O39</f>
        <v>0</v>
      </c>
      <c r="H15" s="23">
        <f>(P39+R39)/1000</f>
        <v>0</v>
      </c>
      <c r="I15" s="23">
        <f>O48+Q48</f>
        <v>0</v>
      </c>
      <c r="J15" s="23">
        <f>(P48+R48)/1000</f>
        <v>0</v>
      </c>
      <c r="K15" s="23">
        <f>SUM(O44,Q44)</f>
        <v>1</v>
      </c>
      <c r="L15" s="23">
        <f>(P44+R44)/1000</f>
        <v>0.498</v>
      </c>
    </row>
    <row r="16" spans="2:12" ht="12" customHeight="1">
      <c r="B16" s="34" t="s">
        <v>11</v>
      </c>
      <c r="C16" s="22">
        <f>E27+G27+I27+K27+M27</f>
        <v>2017</v>
      </c>
      <c r="D16" s="23">
        <f>(F27+H27+J27+L27+N27)/1000</f>
        <v>37532.494</v>
      </c>
      <c r="E16" s="23">
        <f>E34+G34+I34+K34+M34</f>
        <v>154</v>
      </c>
      <c r="F16" s="23">
        <f>(F34+H34+J34+L34+N34)/1000</f>
        <v>3354.888</v>
      </c>
      <c r="G16" s="23">
        <f>E39+G39+I39+K39</f>
        <v>7</v>
      </c>
      <c r="H16" s="23">
        <f>(F39+H39+J39+L39)/1000</f>
        <v>53.458</v>
      </c>
      <c r="I16" s="23">
        <f>E48+G48+I48+K48+M48</f>
        <v>56</v>
      </c>
      <c r="J16" s="23">
        <f>(F48+H48+J48+L48+N48)/1000</f>
        <v>864.509</v>
      </c>
      <c r="K16" s="23">
        <f>E44+G44+I44+K44+M44</f>
        <v>285</v>
      </c>
      <c r="L16" s="23">
        <f>(F44+H44+J44+L44+N44)/1000</f>
        <v>2833.482</v>
      </c>
    </row>
    <row r="17" spans="1:12" ht="12" customHeight="1">
      <c r="A17" s="1" t="s">
        <v>12</v>
      </c>
      <c r="B17" s="35"/>
      <c r="C17" s="22"/>
      <c r="D17" s="23"/>
      <c r="E17" s="23"/>
      <c r="F17" s="23"/>
      <c r="G17" s="23"/>
      <c r="H17" s="23"/>
      <c r="I17" s="43"/>
      <c r="J17" s="43"/>
      <c r="K17" s="43"/>
      <c r="L17" s="43"/>
    </row>
    <row r="18" spans="2:12" ht="12" customHeight="1">
      <c r="B18" s="34" t="s">
        <v>9</v>
      </c>
      <c r="C18" s="22">
        <f aca="true" t="shared" si="2" ref="C18:L18">SUM(C19:C20)</f>
        <v>29849</v>
      </c>
      <c r="D18" s="23">
        <f t="shared" si="2"/>
        <v>29234.016</v>
      </c>
      <c r="E18" s="23">
        <f t="shared" si="2"/>
        <v>11241</v>
      </c>
      <c r="F18" s="23">
        <f t="shared" si="2"/>
        <v>6638.317999999999</v>
      </c>
      <c r="G18" s="23">
        <f t="shared" si="2"/>
        <v>4278</v>
      </c>
      <c r="H18" s="23">
        <f t="shared" si="2"/>
        <v>13184.223</v>
      </c>
      <c r="I18" s="43">
        <f t="shared" si="2"/>
        <v>2696</v>
      </c>
      <c r="J18" s="43">
        <f t="shared" si="2"/>
        <v>3222.629</v>
      </c>
      <c r="K18" s="43">
        <f t="shared" si="2"/>
        <v>7077</v>
      </c>
      <c r="L18" s="43">
        <f t="shared" si="2"/>
        <v>4814.349</v>
      </c>
    </row>
    <row r="19" spans="2:12" ht="12" customHeight="1">
      <c r="B19" s="34" t="s">
        <v>10</v>
      </c>
      <c r="C19" s="22">
        <f>(O28+Q28)+(O29+Q29)</f>
        <v>22043</v>
      </c>
      <c r="D19" s="23">
        <f>((P28+R28)+(P29+R29))/1000</f>
        <v>4948.513</v>
      </c>
      <c r="E19" s="23">
        <f>O35+Q35+O36+Q36</f>
        <v>8513</v>
      </c>
      <c r="F19" s="23">
        <f>(P35+R35+P36+R36)/1000</f>
        <v>2332.088</v>
      </c>
      <c r="G19" s="23">
        <f>(O40+Q40)+(O41+Q41)</f>
        <v>3</v>
      </c>
      <c r="H19" s="23">
        <f>((P40+R40)+(P41+R41))/1000</f>
        <v>0.15</v>
      </c>
      <c r="I19" s="43">
        <f>(O49+Q49)+(O50+Q50)</f>
        <v>735</v>
      </c>
      <c r="J19" s="43">
        <f>((P49+R49)+(P50+R50))/1000</f>
        <v>222.912</v>
      </c>
      <c r="K19" s="43">
        <f>(O45+Q45)+(O46+Q46)</f>
        <v>1078</v>
      </c>
      <c r="L19" s="43">
        <f>((P45+R45)+(P46+R46))/1000</f>
        <v>342.358</v>
      </c>
    </row>
    <row r="20" spans="2:12" ht="12" customHeight="1">
      <c r="B20" s="34" t="s">
        <v>13</v>
      </c>
      <c r="C20" s="22">
        <f>(E29+G29+I29+K29+M29)+(E28+G28+I28+K28+M28)</f>
        <v>7806</v>
      </c>
      <c r="D20" s="23">
        <f>((F29+H29+J29+L29+N29)+(F28+H28+J28+L28+N28))/1000</f>
        <v>24285.503</v>
      </c>
      <c r="E20" s="23">
        <f>E35+G35+I35+K35+M35+E36+G36+I36+K36+M36</f>
        <v>2728</v>
      </c>
      <c r="F20" s="23">
        <f>(F35+H35+J35+L35+N35+F36+H36+J36+L36+N36)/1000</f>
        <v>4306.23</v>
      </c>
      <c r="G20" s="23">
        <f>(E40+G40+I40+K40+M40)+(E41+G41+I41+K41+M41)</f>
        <v>4275</v>
      </c>
      <c r="H20" s="23">
        <f>((F40+H40+J40+L40+N40)+(F41+H41+J41+L41+N41))/1000</f>
        <v>13184.073</v>
      </c>
      <c r="I20" s="23">
        <f>(E49+G49+I49+K49+M49)+(E50+G50+I50+K50+M50)</f>
        <v>1961</v>
      </c>
      <c r="J20" s="23">
        <f>((F49+H49+J49+L49+N49)+(F50+H50+J50+L50+N50))/1000</f>
        <v>2999.717</v>
      </c>
      <c r="K20" s="23">
        <f>(E45+G45+I45+K45+M45)+(E46+G46+I46+K46+M46)</f>
        <v>5999</v>
      </c>
      <c r="L20" s="23">
        <f>((F45+H45+J45+L45+N45)+(F46+H46+J46+L46+N46))/1000</f>
        <v>4471.991</v>
      </c>
    </row>
    <row r="21" spans="1:12" ht="12" customHeight="1">
      <c r="A21" s="1" t="s">
        <v>14</v>
      </c>
      <c r="B21" s="35"/>
      <c r="C21" s="22">
        <f>C30+C31+C32</f>
        <v>6188</v>
      </c>
      <c r="D21" s="44">
        <f>SUM(D30:D32)/1000</f>
        <v>660.953</v>
      </c>
      <c r="E21" s="44">
        <f>C37</f>
        <v>46</v>
      </c>
      <c r="F21" s="44">
        <f>D37/1000</f>
        <v>3.695</v>
      </c>
      <c r="G21" s="44">
        <f>C42</f>
        <v>51</v>
      </c>
      <c r="H21" s="44">
        <f>D42/1000</f>
        <v>13.682</v>
      </c>
      <c r="I21" s="44">
        <f>C51</f>
        <v>9450</v>
      </c>
      <c r="J21" s="44">
        <f>D51/1000</f>
        <v>130.2</v>
      </c>
      <c r="K21" s="44">
        <v>0</v>
      </c>
      <c r="L21" s="44">
        <v>0</v>
      </c>
    </row>
    <row r="22" spans="1:36" s="46" customFormat="1" ht="15" customHeight="1">
      <c r="A22" s="60" t="s">
        <v>45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6:36" ht="12" customHeight="1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">
      <c r="B24" s="36" t="s">
        <v>15</v>
      </c>
      <c r="C24" s="50" t="s">
        <v>16</v>
      </c>
      <c r="D24" s="50"/>
      <c r="E24" s="49" t="s">
        <v>17</v>
      </c>
      <c r="F24" s="49"/>
      <c r="G24" s="49" t="s">
        <v>33</v>
      </c>
      <c r="H24" s="49"/>
      <c r="I24" s="48" t="s">
        <v>34</v>
      </c>
      <c r="J24" s="49"/>
      <c r="K24" s="48" t="s">
        <v>35</v>
      </c>
      <c r="L24" s="49"/>
      <c r="M24" s="48" t="s">
        <v>36</v>
      </c>
      <c r="N24" s="49"/>
      <c r="O24" s="48" t="s">
        <v>37</v>
      </c>
      <c r="P24" s="49"/>
      <c r="Q24" s="49" t="s">
        <v>38</v>
      </c>
      <c r="R24" s="49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3:36" ht="12" customHeight="1">
      <c r="C25" s="1" t="s">
        <v>18</v>
      </c>
      <c r="D25" s="2" t="s">
        <v>7</v>
      </c>
      <c r="E25" s="2" t="s">
        <v>18</v>
      </c>
      <c r="F25" s="2" t="s">
        <v>7</v>
      </c>
      <c r="G25" s="2" t="s">
        <v>18</v>
      </c>
      <c r="H25" s="2" t="s">
        <v>7</v>
      </c>
      <c r="I25" s="2" t="s">
        <v>18</v>
      </c>
      <c r="J25" s="2" t="s">
        <v>7</v>
      </c>
      <c r="K25" s="2" t="s">
        <v>18</v>
      </c>
      <c r="L25" s="2" t="s">
        <v>7</v>
      </c>
      <c r="M25" s="2" t="s">
        <v>18</v>
      </c>
      <c r="N25" s="2" t="s">
        <v>7</v>
      </c>
      <c r="O25" s="2" t="s">
        <v>18</v>
      </c>
      <c r="P25" s="2" t="s">
        <v>7</v>
      </c>
      <c r="Q25" s="2" t="s">
        <v>18</v>
      </c>
      <c r="R25" s="2" t="s">
        <v>7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" customHeight="1">
      <c r="A26" s="51" t="s">
        <v>19</v>
      </c>
      <c r="B26" s="37" t="s">
        <v>20</v>
      </c>
      <c r="C26" s="1">
        <f aca="true" t="shared" si="3" ref="C26:R26">SUM(C27:C32)</f>
        <v>38064</v>
      </c>
      <c r="D26" s="2">
        <f t="shared" si="3"/>
        <v>67431928</v>
      </c>
      <c r="E26" s="2">
        <f t="shared" si="3"/>
        <v>1051</v>
      </c>
      <c r="F26" s="2">
        <f t="shared" si="3"/>
        <v>39540524</v>
      </c>
      <c r="G26" s="2">
        <f t="shared" si="3"/>
        <v>1208</v>
      </c>
      <c r="H26" s="2">
        <f t="shared" si="3"/>
        <v>11123559</v>
      </c>
      <c r="I26" s="2">
        <f>SUM(I27:I32)</f>
        <v>1024</v>
      </c>
      <c r="J26" s="2">
        <f t="shared" si="3"/>
        <v>4376650</v>
      </c>
      <c r="K26" s="2">
        <f t="shared" si="3"/>
        <v>1695</v>
      </c>
      <c r="L26" s="2">
        <f t="shared" si="3"/>
        <v>3175725</v>
      </c>
      <c r="M26" s="2">
        <f t="shared" si="3"/>
        <v>4860</v>
      </c>
      <c r="N26" s="2">
        <f t="shared" si="3"/>
        <v>3623302</v>
      </c>
      <c r="O26" s="2">
        <f t="shared" si="3"/>
        <v>17270</v>
      </c>
      <c r="P26" s="2">
        <f t="shared" si="3"/>
        <v>5073361</v>
      </c>
      <c r="Q26" s="2">
        <f t="shared" si="3"/>
        <v>10956</v>
      </c>
      <c r="R26" s="2">
        <f t="shared" si="3"/>
        <v>518807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 customHeight="1">
      <c r="A27" s="52"/>
      <c r="B27" s="38" t="s">
        <v>21</v>
      </c>
      <c r="C27" s="1">
        <f aca="true" t="shared" si="4" ref="C27:C51">E27+G27+I27+K27+M27+O27+Q27</f>
        <v>2027</v>
      </c>
      <c r="D27" s="2">
        <f aca="true" t="shared" si="5" ref="D27:D51">F27+H27+J27+L27+N27+P27+R27</f>
        <v>37536959</v>
      </c>
      <c r="E27" s="39">
        <v>561</v>
      </c>
      <c r="F27" s="39">
        <v>32792196</v>
      </c>
      <c r="G27" s="39">
        <v>108</v>
      </c>
      <c r="H27" s="39">
        <v>798302</v>
      </c>
      <c r="I27" s="39">
        <v>587</v>
      </c>
      <c r="J27" s="39">
        <v>2644061</v>
      </c>
      <c r="K27" s="39">
        <v>670</v>
      </c>
      <c r="L27" s="39">
        <v>1225182</v>
      </c>
      <c r="M27" s="39">
        <v>91</v>
      </c>
      <c r="N27" s="39">
        <v>72753</v>
      </c>
      <c r="O27" s="39">
        <v>10</v>
      </c>
      <c r="P27" s="39">
        <v>4465</v>
      </c>
      <c r="Q27" s="39"/>
      <c r="R27" s="39"/>
      <c r="S27" s="2" t="s">
        <v>39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 customHeight="1">
      <c r="A28" s="52"/>
      <c r="B28" s="38" t="s">
        <v>22</v>
      </c>
      <c r="C28" s="1">
        <f t="shared" si="4"/>
        <v>28407</v>
      </c>
      <c r="D28" s="2">
        <f t="shared" si="5"/>
        <v>13968291</v>
      </c>
      <c r="E28" s="39">
        <v>102</v>
      </c>
      <c r="F28" s="39">
        <v>1439170</v>
      </c>
      <c r="G28" s="39">
        <v>46</v>
      </c>
      <c r="H28" s="39">
        <v>368690</v>
      </c>
      <c r="I28" s="39">
        <v>435</v>
      </c>
      <c r="J28" s="39">
        <v>1724239</v>
      </c>
      <c r="K28" s="39">
        <v>1020</v>
      </c>
      <c r="L28" s="39">
        <v>1942478</v>
      </c>
      <c r="M28" s="39">
        <v>4761</v>
      </c>
      <c r="N28" s="39">
        <v>3545201</v>
      </c>
      <c r="O28" s="39">
        <v>14817</v>
      </c>
      <c r="P28" s="39">
        <v>4528909</v>
      </c>
      <c r="Q28" s="39">
        <v>7226</v>
      </c>
      <c r="R28" s="39">
        <v>419604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 customHeight="1">
      <c r="A29" s="52"/>
      <c r="B29" s="38" t="s">
        <v>23</v>
      </c>
      <c r="C29" s="1">
        <f t="shared" si="4"/>
        <v>1442</v>
      </c>
      <c r="D29" s="2">
        <f t="shared" si="5"/>
        <v>15265725</v>
      </c>
      <c r="E29" s="39">
        <v>388</v>
      </c>
      <c r="F29" s="39">
        <v>5309158</v>
      </c>
      <c r="G29" s="39">
        <v>1054</v>
      </c>
      <c r="H29" s="39">
        <v>9956567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 customHeight="1">
      <c r="A30" s="52"/>
      <c r="B30" s="38" t="s">
        <v>24</v>
      </c>
      <c r="C30" s="1">
        <f t="shared" si="4"/>
        <v>0</v>
      </c>
      <c r="D30" s="2">
        <f t="shared" si="5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 customHeight="1">
      <c r="A31" s="52"/>
      <c r="B31" s="38" t="s">
        <v>25</v>
      </c>
      <c r="C31" s="1">
        <f t="shared" si="4"/>
        <v>0</v>
      </c>
      <c r="D31" s="2">
        <f t="shared" si="5"/>
        <v>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 customHeight="1">
      <c r="A32" s="53"/>
      <c r="B32" s="40" t="s">
        <v>26</v>
      </c>
      <c r="C32" s="1">
        <f t="shared" si="4"/>
        <v>6188</v>
      </c>
      <c r="D32" s="2">
        <f t="shared" si="5"/>
        <v>660953</v>
      </c>
      <c r="E32" s="39"/>
      <c r="F32" s="39"/>
      <c r="G32" s="39"/>
      <c r="H32" s="39"/>
      <c r="I32" s="39">
        <v>2</v>
      </c>
      <c r="J32" s="39">
        <v>8350</v>
      </c>
      <c r="K32" s="39">
        <v>5</v>
      </c>
      <c r="L32" s="39">
        <v>8065</v>
      </c>
      <c r="M32" s="39">
        <v>8</v>
      </c>
      <c r="N32" s="39">
        <v>5348</v>
      </c>
      <c r="O32" s="39">
        <v>2443</v>
      </c>
      <c r="P32" s="39">
        <v>539987</v>
      </c>
      <c r="Q32" s="39">
        <v>3730</v>
      </c>
      <c r="R32" s="39">
        <v>99203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 customHeight="1">
      <c r="A33" s="51" t="s">
        <v>27</v>
      </c>
      <c r="B33" s="37" t="s">
        <v>20</v>
      </c>
      <c r="C33" s="1">
        <f t="shared" si="4"/>
        <v>11441</v>
      </c>
      <c r="D33" s="2">
        <f t="shared" si="5"/>
        <v>9996901</v>
      </c>
      <c r="E33" s="2">
        <f aca="true" t="shared" si="6" ref="E33:R33">SUM(E34:E37)</f>
        <v>132</v>
      </c>
      <c r="F33" s="2">
        <f t="shared" si="6"/>
        <v>3330264</v>
      </c>
      <c r="G33" s="2">
        <f t="shared" si="6"/>
        <v>68</v>
      </c>
      <c r="H33" s="2">
        <f t="shared" si="6"/>
        <v>508191</v>
      </c>
      <c r="I33" s="2">
        <f t="shared" si="6"/>
        <v>341</v>
      </c>
      <c r="J33" s="2">
        <f t="shared" si="6"/>
        <v>1497247</v>
      </c>
      <c r="K33" s="2">
        <f t="shared" si="6"/>
        <v>581</v>
      </c>
      <c r="L33" s="2">
        <f t="shared" si="6"/>
        <v>1068264</v>
      </c>
      <c r="M33" s="2">
        <f t="shared" si="6"/>
        <v>1760</v>
      </c>
      <c r="N33" s="2">
        <f t="shared" si="6"/>
        <v>1257152</v>
      </c>
      <c r="O33" s="2">
        <f t="shared" si="6"/>
        <v>5581</v>
      </c>
      <c r="P33" s="2">
        <f t="shared" si="6"/>
        <v>2153846</v>
      </c>
      <c r="Q33" s="2">
        <f t="shared" si="6"/>
        <v>2978</v>
      </c>
      <c r="R33" s="2">
        <f t="shared" si="6"/>
        <v>181937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 customHeight="1">
      <c r="A34" s="52"/>
      <c r="B34" s="41" t="s">
        <v>21</v>
      </c>
      <c r="C34" s="1">
        <f t="shared" si="4"/>
        <v>154</v>
      </c>
      <c r="D34" s="2">
        <f t="shared" si="5"/>
        <v>3354888</v>
      </c>
      <c r="E34" s="42">
        <v>127</v>
      </c>
      <c r="F34" s="42">
        <v>3186211</v>
      </c>
      <c r="G34" s="42">
        <v>15</v>
      </c>
      <c r="H34" s="42">
        <v>113123</v>
      </c>
      <c r="I34" s="42">
        <v>11</v>
      </c>
      <c r="J34" s="42">
        <v>52678</v>
      </c>
      <c r="K34" s="42">
        <v>1</v>
      </c>
      <c r="L34" s="42">
        <v>2876</v>
      </c>
      <c r="M34" s="42"/>
      <c r="N34" s="42"/>
      <c r="O34" s="42"/>
      <c r="P34" s="42"/>
      <c r="Q34" s="42"/>
      <c r="R34" s="4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 customHeight="1">
      <c r="A35" s="52"/>
      <c r="B35" s="38" t="s">
        <v>22</v>
      </c>
      <c r="C35" s="1">
        <f t="shared" si="4"/>
        <v>11241</v>
      </c>
      <c r="D35" s="2">
        <f t="shared" si="5"/>
        <v>6638318</v>
      </c>
      <c r="E35" s="39">
        <v>5</v>
      </c>
      <c r="F35" s="39">
        <v>144053</v>
      </c>
      <c r="G35" s="39">
        <v>53</v>
      </c>
      <c r="H35" s="39">
        <v>395068</v>
      </c>
      <c r="I35" s="39">
        <v>330</v>
      </c>
      <c r="J35" s="39">
        <v>1444569</v>
      </c>
      <c r="K35" s="39">
        <v>580</v>
      </c>
      <c r="L35" s="39">
        <v>1065388</v>
      </c>
      <c r="M35" s="39">
        <v>1760</v>
      </c>
      <c r="N35" s="39">
        <v>1257152</v>
      </c>
      <c r="O35" s="39">
        <v>5577</v>
      </c>
      <c r="P35" s="39">
        <v>2153439</v>
      </c>
      <c r="Q35" s="39">
        <v>2936</v>
      </c>
      <c r="R35" s="39">
        <v>178649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 customHeight="1">
      <c r="A36" s="52"/>
      <c r="B36" s="38" t="s">
        <v>28</v>
      </c>
      <c r="C36" s="1">
        <f t="shared" si="4"/>
        <v>0</v>
      </c>
      <c r="D36" s="2">
        <f t="shared" si="5"/>
        <v>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 customHeight="1">
      <c r="A37" s="53"/>
      <c r="B37" s="40" t="s">
        <v>29</v>
      </c>
      <c r="C37" s="1">
        <f t="shared" si="4"/>
        <v>46</v>
      </c>
      <c r="D37" s="2">
        <f t="shared" si="5"/>
        <v>3695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>
        <v>4</v>
      </c>
      <c r="P37" s="39">
        <v>407</v>
      </c>
      <c r="Q37" s="39">
        <v>42</v>
      </c>
      <c r="R37" s="39">
        <v>3288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 customHeight="1">
      <c r="A38" s="51" t="s">
        <v>30</v>
      </c>
      <c r="B38" s="37" t="s">
        <v>20</v>
      </c>
      <c r="C38" s="1">
        <f t="shared" si="4"/>
        <v>4336</v>
      </c>
      <c r="D38" s="2">
        <f t="shared" si="5"/>
        <v>13251363</v>
      </c>
      <c r="E38" s="2">
        <f>SUM(E39:E42)</f>
        <v>5</v>
      </c>
      <c r="F38" s="2">
        <f aca="true" t="shared" si="7" ref="F38:R38">SUM(F39:F42)</f>
        <v>201919</v>
      </c>
      <c r="G38" s="2">
        <f t="shared" si="7"/>
        <v>716</v>
      </c>
      <c r="H38" s="2">
        <f t="shared" si="7"/>
        <v>6776582</v>
      </c>
      <c r="I38" s="2">
        <f t="shared" si="7"/>
        <v>6</v>
      </c>
      <c r="J38" s="2">
        <f t="shared" si="7"/>
        <v>25200</v>
      </c>
      <c r="K38" s="2">
        <f t="shared" si="7"/>
        <v>2140</v>
      </c>
      <c r="L38" s="2">
        <f t="shared" si="7"/>
        <v>4863025</v>
      </c>
      <c r="M38" s="2">
        <f t="shared" si="7"/>
        <v>1428</v>
      </c>
      <c r="N38" s="2">
        <f t="shared" si="7"/>
        <v>1379952</v>
      </c>
      <c r="O38" s="2">
        <f t="shared" si="7"/>
        <v>7</v>
      </c>
      <c r="P38" s="2">
        <f t="shared" si="7"/>
        <v>2987</v>
      </c>
      <c r="Q38" s="2">
        <f t="shared" si="7"/>
        <v>34</v>
      </c>
      <c r="R38" s="2">
        <f t="shared" si="7"/>
        <v>1698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 customHeight="1">
      <c r="A39" s="52"/>
      <c r="B39" s="38" t="s">
        <v>40</v>
      </c>
      <c r="C39" s="1">
        <f t="shared" si="4"/>
        <v>7</v>
      </c>
      <c r="D39" s="2">
        <f t="shared" si="5"/>
        <v>53458</v>
      </c>
      <c r="E39" s="39">
        <v>1</v>
      </c>
      <c r="F39" s="39">
        <v>28258</v>
      </c>
      <c r="G39" s="39"/>
      <c r="H39" s="39"/>
      <c r="I39" s="39">
        <v>6</v>
      </c>
      <c r="J39" s="39">
        <v>25200</v>
      </c>
      <c r="K39" s="39"/>
      <c r="L39" s="39"/>
      <c r="M39" s="39"/>
      <c r="N39" s="39"/>
      <c r="O39" s="39"/>
      <c r="P39" s="39"/>
      <c r="Q39" s="39"/>
      <c r="R39" s="39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 customHeight="1">
      <c r="A40" s="52"/>
      <c r="B40" s="38" t="s">
        <v>22</v>
      </c>
      <c r="C40" s="1">
        <f t="shared" si="4"/>
        <v>7</v>
      </c>
      <c r="D40" s="2">
        <f t="shared" si="5"/>
        <v>173811</v>
      </c>
      <c r="E40" s="39">
        <v>4</v>
      </c>
      <c r="F40" s="39">
        <v>173661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>
        <v>3</v>
      </c>
      <c r="R40" s="39">
        <v>150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 customHeight="1">
      <c r="A41" s="52"/>
      <c r="B41" s="38" t="s">
        <v>23</v>
      </c>
      <c r="C41" s="1">
        <f t="shared" si="4"/>
        <v>4271</v>
      </c>
      <c r="D41" s="2">
        <f t="shared" si="5"/>
        <v>13010412</v>
      </c>
      <c r="E41" s="39"/>
      <c r="F41" s="39"/>
      <c r="G41" s="39">
        <v>716</v>
      </c>
      <c r="H41" s="39">
        <v>6776582</v>
      </c>
      <c r="I41" s="39"/>
      <c r="J41" s="39"/>
      <c r="K41" s="39">
        <v>2139</v>
      </c>
      <c r="L41" s="39">
        <v>4861726</v>
      </c>
      <c r="M41" s="39">
        <v>1416</v>
      </c>
      <c r="N41" s="39">
        <v>1372104</v>
      </c>
      <c r="O41" s="39"/>
      <c r="P41" s="39"/>
      <c r="Q41" s="39"/>
      <c r="R41" s="39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" customHeight="1">
      <c r="A42" s="53"/>
      <c r="B42" s="40" t="s">
        <v>26</v>
      </c>
      <c r="C42" s="1">
        <f t="shared" si="4"/>
        <v>51</v>
      </c>
      <c r="D42" s="2">
        <f t="shared" si="5"/>
        <v>13682</v>
      </c>
      <c r="E42" s="39"/>
      <c r="F42" s="39"/>
      <c r="G42" s="39"/>
      <c r="H42" s="39"/>
      <c r="I42" s="39"/>
      <c r="J42" s="39"/>
      <c r="K42" s="39">
        <v>1</v>
      </c>
      <c r="L42" s="39">
        <v>1299</v>
      </c>
      <c r="M42" s="39">
        <v>12</v>
      </c>
      <c r="N42" s="39">
        <v>7848</v>
      </c>
      <c r="O42" s="39">
        <v>7</v>
      </c>
      <c r="P42" s="39">
        <v>2987</v>
      </c>
      <c r="Q42" s="39">
        <v>31</v>
      </c>
      <c r="R42" s="39">
        <v>1548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 customHeight="1">
      <c r="A43" s="51" t="s">
        <v>31</v>
      </c>
      <c r="B43" s="37" t="s">
        <v>20</v>
      </c>
      <c r="C43" s="1">
        <f t="shared" si="4"/>
        <v>7363</v>
      </c>
      <c r="D43" s="2">
        <f t="shared" si="5"/>
        <v>7648329</v>
      </c>
      <c r="E43" s="2">
        <f aca="true" t="shared" si="8" ref="E43:R43">SUM(E44:E46)</f>
        <v>114</v>
      </c>
      <c r="F43" s="2">
        <f t="shared" si="8"/>
        <v>2191988</v>
      </c>
      <c r="G43" s="2">
        <f t="shared" si="8"/>
        <v>5</v>
      </c>
      <c r="H43" s="2">
        <f t="shared" si="8"/>
        <v>37506</v>
      </c>
      <c r="I43" s="2">
        <f t="shared" si="8"/>
        <v>106</v>
      </c>
      <c r="J43" s="2">
        <f t="shared" si="8"/>
        <v>474390</v>
      </c>
      <c r="K43" s="2">
        <f t="shared" si="8"/>
        <v>226</v>
      </c>
      <c r="L43" s="2">
        <f t="shared" si="8"/>
        <v>515548</v>
      </c>
      <c r="M43" s="2">
        <f t="shared" si="8"/>
        <v>5833</v>
      </c>
      <c r="N43" s="2">
        <f t="shared" si="8"/>
        <v>4086041</v>
      </c>
      <c r="O43" s="2">
        <f t="shared" si="8"/>
        <v>1078</v>
      </c>
      <c r="P43" s="2">
        <f t="shared" si="8"/>
        <v>342791</v>
      </c>
      <c r="Q43" s="2">
        <f t="shared" si="8"/>
        <v>1</v>
      </c>
      <c r="R43" s="2">
        <f t="shared" si="8"/>
        <v>65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 customHeight="1">
      <c r="A44" s="52"/>
      <c r="B44" s="38" t="s">
        <v>21</v>
      </c>
      <c r="C44" s="1">
        <f t="shared" si="4"/>
        <v>286</v>
      </c>
      <c r="D44" s="2">
        <f t="shared" si="5"/>
        <v>2833980</v>
      </c>
      <c r="E44" s="39">
        <v>114</v>
      </c>
      <c r="F44" s="39">
        <v>2191988</v>
      </c>
      <c r="G44" s="39">
        <v>5</v>
      </c>
      <c r="H44" s="39">
        <v>37506</v>
      </c>
      <c r="I44" s="39">
        <v>106</v>
      </c>
      <c r="J44" s="39">
        <v>474390</v>
      </c>
      <c r="K44" s="39">
        <v>60</v>
      </c>
      <c r="L44" s="39">
        <v>129598</v>
      </c>
      <c r="M44" s="39"/>
      <c r="N44" s="39"/>
      <c r="O44" s="39">
        <v>1</v>
      </c>
      <c r="P44" s="39">
        <v>498</v>
      </c>
      <c r="Q44" s="39"/>
      <c r="R44" s="3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 customHeight="1">
      <c r="A45" s="52"/>
      <c r="B45" s="38" t="s">
        <v>22</v>
      </c>
      <c r="C45" s="1">
        <f t="shared" si="4"/>
        <v>1387</v>
      </c>
      <c r="D45" s="2">
        <f t="shared" si="5"/>
        <v>837039</v>
      </c>
      <c r="E45" s="39"/>
      <c r="F45" s="39"/>
      <c r="G45" s="39"/>
      <c r="H45" s="39"/>
      <c r="I45" s="39"/>
      <c r="J45" s="39"/>
      <c r="K45" s="39">
        <v>166</v>
      </c>
      <c r="L45" s="39">
        <v>385950</v>
      </c>
      <c r="M45" s="39">
        <v>143</v>
      </c>
      <c r="N45" s="39">
        <v>108731</v>
      </c>
      <c r="O45" s="39">
        <v>1077</v>
      </c>
      <c r="P45" s="39">
        <v>342293</v>
      </c>
      <c r="Q45" s="39">
        <v>1</v>
      </c>
      <c r="R45" s="39">
        <v>65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 customHeight="1">
      <c r="A46" s="53"/>
      <c r="B46" s="40" t="s">
        <v>23</v>
      </c>
      <c r="C46" s="1">
        <f t="shared" si="4"/>
        <v>5690</v>
      </c>
      <c r="D46" s="2">
        <f t="shared" si="5"/>
        <v>3977310</v>
      </c>
      <c r="E46" s="39"/>
      <c r="F46" s="39"/>
      <c r="G46" s="39"/>
      <c r="H46" s="39"/>
      <c r="I46" s="39"/>
      <c r="J46" s="39"/>
      <c r="K46" s="39"/>
      <c r="L46" s="39"/>
      <c r="M46" s="39">
        <v>5690</v>
      </c>
      <c r="N46" s="39">
        <v>3977310</v>
      </c>
      <c r="O46" s="39"/>
      <c r="P46" s="39"/>
      <c r="Q46" s="39"/>
      <c r="R46" s="39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 customHeight="1">
      <c r="A47" s="51" t="s">
        <v>32</v>
      </c>
      <c r="B47" s="37" t="s">
        <v>20</v>
      </c>
      <c r="C47" s="1">
        <f t="shared" si="4"/>
        <v>12202</v>
      </c>
      <c r="D47" s="2">
        <f t="shared" si="5"/>
        <v>4217338</v>
      </c>
      <c r="E47" s="2">
        <f aca="true" t="shared" si="9" ref="E47:R47">SUM(E48:E51)</f>
        <v>40</v>
      </c>
      <c r="F47" s="2">
        <f t="shared" si="9"/>
        <v>752974</v>
      </c>
      <c r="G47" s="2">
        <f t="shared" si="9"/>
        <v>47</v>
      </c>
      <c r="H47" s="2">
        <f t="shared" si="9"/>
        <v>340370</v>
      </c>
      <c r="I47" s="2">
        <f t="shared" si="9"/>
        <v>121</v>
      </c>
      <c r="J47" s="2">
        <f t="shared" si="9"/>
        <v>517032</v>
      </c>
      <c r="K47" s="2">
        <f t="shared" si="9"/>
        <v>604</v>
      </c>
      <c r="L47" s="2">
        <f t="shared" si="9"/>
        <v>1092604</v>
      </c>
      <c r="M47" s="2">
        <f t="shared" si="9"/>
        <v>1205</v>
      </c>
      <c r="N47" s="2">
        <f t="shared" si="9"/>
        <v>1161246</v>
      </c>
      <c r="O47" s="2">
        <f t="shared" si="9"/>
        <v>735</v>
      </c>
      <c r="P47" s="2">
        <f t="shared" si="9"/>
        <v>222912</v>
      </c>
      <c r="Q47" s="2">
        <f t="shared" si="9"/>
        <v>9450</v>
      </c>
      <c r="R47" s="2">
        <f t="shared" si="9"/>
        <v>130200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 customHeight="1">
      <c r="A48" s="52"/>
      <c r="B48" s="38" t="s">
        <v>21</v>
      </c>
      <c r="C48" s="1">
        <f t="shared" si="4"/>
        <v>56</v>
      </c>
      <c r="D48" s="2">
        <f t="shared" si="5"/>
        <v>864509</v>
      </c>
      <c r="E48" s="39">
        <v>40</v>
      </c>
      <c r="F48" s="39">
        <v>752974</v>
      </c>
      <c r="G48" s="39">
        <v>15</v>
      </c>
      <c r="H48" s="39">
        <v>107245</v>
      </c>
      <c r="I48" s="39">
        <v>1</v>
      </c>
      <c r="J48" s="39">
        <v>4290</v>
      </c>
      <c r="K48" s="39"/>
      <c r="L48" s="39"/>
      <c r="M48" s="39"/>
      <c r="N48" s="39"/>
      <c r="O48" s="39"/>
      <c r="P48" s="39"/>
      <c r="Q48" s="39"/>
      <c r="R48" s="39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" customHeight="1">
      <c r="A49" s="52"/>
      <c r="B49" s="38" t="s">
        <v>22</v>
      </c>
      <c r="C49" s="1">
        <f t="shared" si="4"/>
        <v>1633</v>
      </c>
      <c r="D49" s="2">
        <f t="shared" si="5"/>
        <v>2160692</v>
      </c>
      <c r="E49" s="39"/>
      <c r="F49" s="39"/>
      <c r="G49" s="39">
        <v>32</v>
      </c>
      <c r="H49" s="39">
        <v>233125</v>
      </c>
      <c r="I49" s="39">
        <v>120</v>
      </c>
      <c r="J49" s="39">
        <v>512742</v>
      </c>
      <c r="K49" s="39">
        <v>604</v>
      </c>
      <c r="L49" s="39">
        <v>1092604</v>
      </c>
      <c r="M49" s="39">
        <v>142</v>
      </c>
      <c r="N49" s="39">
        <v>99309</v>
      </c>
      <c r="O49" s="39">
        <v>735</v>
      </c>
      <c r="P49" s="39">
        <v>222912</v>
      </c>
      <c r="Q49" s="39"/>
      <c r="R49" s="39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 customHeight="1">
      <c r="A50" s="52"/>
      <c r="B50" s="38" t="s">
        <v>23</v>
      </c>
      <c r="C50" s="1">
        <f t="shared" si="4"/>
        <v>1063</v>
      </c>
      <c r="D50" s="2">
        <f t="shared" si="5"/>
        <v>1061937</v>
      </c>
      <c r="E50" s="39"/>
      <c r="F50" s="39"/>
      <c r="G50" s="39"/>
      <c r="H50" s="39"/>
      <c r="I50" s="39"/>
      <c r="J50" s="39"/>
      <c r="K50" s="39"/>
      <c r="L50" s="39"/>
      <c r="M50" s="39">
        <v>1063</v>
      </c>
      <c r="N50" s="39">
        <v>1061937</v>
      </c>
      <c r="O50" s="39"/>
      <c r="P50" s="39"/>
      <c r="Q50" s="39"/>
      <c r="R50" s="3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 customHeight="1">
      <c r="A51" s="53"/>
      <c r="B51" s="40" t="s">
        <v>29</v>
      </c>
      <c r="C51" s="1">
        <f t="shared" si="4"/>
        <v>9450</v>
      </c>
      <c r="D51" s="2">
        <f t="shared" si="5"/>
        <v>130200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9450</v>
      </c>
      <c r="R51" s="39">
        <v>130200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4:36" ht="12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4:36" ht="12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4:36" ht="12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4:36" ht="12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4:36" ht="12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4:36" ht="12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4:36" ht="12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4:36" ht="12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4:36" ht="12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4:36" ht="12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4:36" ht="12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4:36" ht="12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4:36" ht="12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4:36" ht="12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4:36" ht="12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4:36" ht="12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4:36" ht="12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4:36" ht="12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4:36" ht="12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4:36" ht="12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4:36" ht="12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4:36" ht="12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4:36" ht="12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4:36" ht="12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4:36" ht="12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4:36" ht="12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4:36" ht="12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4:36" ht="12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4:36" ht="12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4:36" ht="12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4:36" ht="12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4:36" ht="12" customHeight="1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4:36" ht="12" customHeight="1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4:36" ht="12" customHeight="1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4:36" ht="12" customHeight="1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4:36" ht="12" customHeight="1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4:36" ht="12" customHeight="1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4:36" ht="12" customHeight="1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4:36" ht="12" customHeight="1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4:36" ht="12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4:36" ht="12" customHeight="1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4:36" ht="12" customHeight="1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4:36" ht="12" customHeight="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4:36" ht="12" customHeigh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4:36" ht="12" customHeight="1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4:36" ht="12" customHeight="1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4:36" ht="12" customHeight="1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4:36" ht="12" customHeight="1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4:36" ht="12" customHeight="1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4:36" ht="12" customHeight="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4:36" ht="12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4:36" ht="12" customHeight="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4:36" ht="12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4:36" ht="12" customHeight="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4:36" ht="12" customHeight="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4:36" ht="12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4:36" ht="12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4:36" ht="12" customHeight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4:36" ht="12" customHeight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4:36" ht="12" customHeight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4:36" ht="12" customHeight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4:36" ht="12" customHeight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4:36" ht="12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4:36" ht="12" customHeight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4:36" ht="12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4:36" ht="12" customHeigh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4:36" ht="12" customHeigh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4:36" ht="12" customHeight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4:36" ht="12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4:36" ht="12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4:36" ht="12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4:36" ht="12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4:36" ht="12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4:36" ht="12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4:36" ht="12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4:36" ht="12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4:36" ht="12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4:36" ht="12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4:36" ht="12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4:36" ht="12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4:36" ht="12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4:36" ht="12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4:36" ht="12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4:36" ht="12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4:36" ht="12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4:36" ht="12" customHeight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4:36" ht="12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4:36" ht="12" customHeight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4:36" ht="12" customHeight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4:36" ht="12" customHeight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4:36" ht="12" customHeight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4:36" ht="12" customHeight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4:36" ht="12" customHeight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4:36" ht="12" customHeight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4:36" ht="12" customHeight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4:36" ht="12" customHeight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4:36" ht="12" customHeight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4:36" ht="12" customHeight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4:36" ht="12" customHeight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4:36" ht="12" customHeigh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4:36" ht="12" customHeight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4:36" ht="12" customHeight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4:36" ht="12" customHeight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4:36" ht="12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4:36" ht="12" customHeight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4:36" ht="12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4:36" ht="12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4:36" ht="12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4:36" ht="12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4:36" ht="12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4:36" ht="12" customHeight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4:36" ht="12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4:36" ht="12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4:36" ht="12" customHeight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4:36" ht="12" customHeigh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4:36" ht="12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4:36" ht="12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4:36" ht="12" customHeight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4:36" ht="12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4:36" ht="12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4:36" ht="12" customHeigh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4:36" ht="12" customHeigh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4:36" ht="12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4:36" ht="12" customHeight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4:36" ht="12" customHeight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4:36" ht="12" customHeight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4:36" ht="12" customHeight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4:36" ht="12" customHeight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4:36" ht="12" customHeight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4:36" ht="12" customHeight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4:36" ht="12" customHeight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4:36" ht="12" customHeight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4:36" ht="12" customHeight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4:36" ht="12" customHeight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4:36" ht="12" customHeigh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4:36" ht="12" customHeight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4:36" ht="12" customHeight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4:36" ht="12" customHeight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4:36" ht="12" customHeight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4:36" ht="12" customHeight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4:36" ht="12" customHeight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4:36" ht="12" customHeight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4:36" ht="12" customHeight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4:36" ht="12" customHeight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4:36" ht="12" customHeight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4:36" ht="12" customHeight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4:36" ht="12" customHeight="1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4:36" ht="12" customHeigh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4:36" ht="12" customHeigh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4:36" ht="12" customHeight="1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4:36" ht="12" customHeight="1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4:36" ht="12" customHeight="1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4:36" ht="12" customHeight="1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4:36" ht="12" customHeight="1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ht="12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ht="12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ht="12" customHeight="1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ht="12" customHeight="1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ht="12" customHeight="1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ht="12" customHeight="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ht="12" customHeight="1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ht="12" customHeight="1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ht="12" customHeigh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ht="12" customHeight="1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ht="12" customHeight="1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ht="12" customHeight="1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ht="12" customHeight="1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ht="12" customHeight="1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ht="12" customHeight="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ht="12" customHeight="1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ht="12" customHeight="1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ht="12" customHeight="1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ht="12" customHeight="1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ht="12" customHeight="1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ht="12" customHeight="1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ht="12" customHeight="1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ht="12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ht="12" customHeight="1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ht="12" customHeight="1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ht="12" customHeight="1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ht="12" customHeigh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ht="12" customHeight="1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ht="12" customHeight="1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ht="12" customHeight="1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ht="12" customHeight="1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ht="12" customHeight="1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ht="12" customHeight="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ht="12" customHeigh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ht="12" customHeight="1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ht="12" customHeight="1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ht="12" customHeigh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4:36" ht="12" customHeight="1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4:36" ht="12" customHeight="1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4:36" ht="12" customHeight="1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4:36" ht="12" customHeight="1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4:36" ht="12" customHeight="1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4:36" ht="12" customHeight="1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4:36" ht="12" customHeight="1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4:36" ht="12" customHeigh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4:36" ht="12" customHeight="1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4:36" ht="12" customHeight="1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4:36" ht="12" customHeight="1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4:36" ht="12" customHeight="1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4:36" ht="12" customHeight="1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4:36" ht="12" customHeigh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4:36" ht="12" customHeight="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4:36" ht="12" customHeight="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4:36" ht="12" customHeight="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4:36" ht="12" customHeight="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4:36" ht="12" customHeight="1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4:36" ht="12" customHeight="1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4:36" ht="12" customHeight="1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4:36" ht="12" customHeight="1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4:36" ht="12" customHeigh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4:36" ht="12" customHeight="1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4:36" ht="12" customHeight="1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4:36" ht="12" customHeight="1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4:36" ht="12" customHeight="1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4:36" ht="12" customHeigh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4:36" ht="12" customHeight="1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4:36" ht="12" customHeigh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4:36" ht="12" customHeight="1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4:36" ht="12" customHeight="1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4:36" ht="12" customHeight="1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4:36" ht="12" customHeight="1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4:36" ht="12" customHeight="1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4:36" ht="12" customHeight="1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4:36" ht="12" customHeight="1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4:36" ht="12" customHeight="1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4:36" ht="12" customHeight="1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4:36" ht="12" customHeight="1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4:36" ht="12" customHeight="1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4:36" ht="12" customHeight="1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4:36" ht="12" customHeight="1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4:36" ht="12" customHeight="1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4:36" ht="12" customHeight="1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4:36" ht="12" customHeight="1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4:36" ht="12" customHeight="1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4:36" ht="12" customHeight="1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4:36" ht="12" customHeight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4:36" ht="12" customHeight="1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4:36" ht="12" customHeight="1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4:36" ht="12" customHeight="1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4:36" ht="12" customHeight="1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4:36" ht="12" customHeight="1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4:36" ht="12" customHeigh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4:36" ht="12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4:36" ht="12" customHeight="1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4:36" ht="12" customHeight="1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4:36" ht="12" customHeight="1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4:36" ht="12" customHeight="1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4:36" ht="12" customHeight="1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4:36" ht="12" customHeight="1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4:36" ht="12" customHeigh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4:36" ht="12" customHeight="1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4:36" ht="12" customHeight="1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4:36" ht="12" customHeight="1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4:36" ht="12" customHeight="1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4:36" ht="12" customHeight="1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4:36" ht="12" customHeight="1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4:36" ht="12" customHeight="1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4:36" ht="12" customHeight="1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4:36" ht="12" customHeight="1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4:36" ht="12" customHeight="1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4:36" ht="12" customHeight="1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4:36" ht="12" customHeight="1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4:36" ht="12" customHeight="1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4:36" ht="12" customHeight="1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4:36" ht="12" customHeight="1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4:36" ht="12" customHeight="1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4:36" ht="12" customHeight="1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4:36" ht="12" customHeight="1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4:36" ht="12" customHeight="1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4:36" ht="12" customHeight="1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4:36" ht="12" customHeight="1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4:36" ht="12" customHeight="1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4:36" ht="12" customHeight="1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4:36" ht="12" customHeight="1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4:36" ht="12" customHeight="1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4:36" ht="12" customHeigh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4:36" ht="12" customHeight="1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4:36" ht="12" customHeight="1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4:36" ht="12" customHeight="1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4:36" ht="12" customHeight="1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4:36" ht="12" customHeight="1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4:36" ht="12" customHeight="1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4:36" ht="12" customHeight="1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4:36" ht="12" customHeight="1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4:36" ht="12" customHeight="1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4:36" ht="12" customHeight="1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4:36" ht="12" customHeight="1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4:36" ht="12" customHeight="1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4:36" ht="12" customHeight="1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4:36" ht="12" customHeight="1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4:36" ht="12" customHeight="1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4:36" ht="12" customHeight="1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4:36" ht="12" customHeight="1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4:36" ht="12" customHeight="1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4:36" ht="12" customHeight="1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4:36" ht="12" customHeight="1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4:36" ht="12" customHeight="1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4:36" ht="12" customHeight="1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4:36" ht="12" customHeight="1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4:36" ht="12" customHeight="1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4:36" ht="12" customHeight="1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4:36" ht="12" customHeight="1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4:36" ht="12" customHeight="1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4:36" ht="12" customHeight="1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4:36" ht="12" customHeight="1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4:36" ht="12" customHeight="1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4:36" ht="12" customHeight="1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4:36" ht="12" customHeight="1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6:36" ht="12" customHeight="1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6:36" ht="12" customHeight="1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6:36" ht="12" customHeight="1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6:36" ht="12" customHeight="1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6:36" ht="12" customHeight="1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6:36" ht="12" customHeight="1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6:36" ht="12" customHeight="1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6:36" ht="12" customHeight="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6:36" ht="12" customHeight="1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6:36" ht="12" customHeight="1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6:36" ht="12" customHeight="1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6:36" ht="12" customHeight="1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6:36" ht="12" customHeight="1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6:36" ht="12" customHeight="1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6:36" ht="12" customHeight="1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6:36" ht="12" customHeight="1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6:36" ht="12" customHeight="1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6:36" ht="12" customHeight="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6:36" ht="12" customHeight="1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6:36" ht="12" customHeight="1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6:36" ht="12" customHeight="1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6:36" ht="12" customHeight="1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6:36" ht="12" customHeight="1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6:36" ht="12" customHeight="1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6:36" ht="12" customHeight="1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6:36" ht="12" customHeight="1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6:36" ht="12" customHeight="1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6:36" ht="12" customHeight="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6:36" ht="12" customHeight="1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6:36" ht="12" customHeight="1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6:36" ht="12" customHeight="1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6:36" ht="12" customHeight="1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6:36" ht="12" customHeight="1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6:36" ht="12" customHeight="1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6:36" ht="12" customHeight="1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6:36" ht="12" customHeight="1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6:36" ht="12" customHeight="1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6:36" ht="12" customHeight="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6:36" ht="12" customHeight="1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6:36" ht="12" customHeight="1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6:36" ht="12" customHeight="1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6:36" ht="12" customHeight="1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6:36" ht="12" customHeight="1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6:36" ht="12" customHeight="1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6:36" ht="12" customHeight="1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6:36" ht="12" customHeight="1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6:36" ht="12" customHeight="1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6:36" ht="12" customHeight="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6:36" ht="12" customHeight="1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6:36" ht="12" customHeight="1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6:36" ht="12" customHeight="1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6:36" ht="12" customHeight="1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6:36" ht="12" customHeight="1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6:36" ht="12" customHeight="1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6:36" ht="12" customHeight="1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6:36" ht="12" customHeight="1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6:36" ht="12" customHeight="1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6:36" ht="12" customHeight="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6:36" ht="12" customHeight="1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6:36" ht="12" customHeight="1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6:36" ht="12" customHeight="1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6:36" ht="12" customHeight="1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6:36" ht="12" customHeight="1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6:36" ht="12" customHeight="1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6:36" ht="12" customHeight="1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6:36" ht="12" customHeight="1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6:36" ht="12" customHeight="1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6:36" ht="12" customHeight="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6:36" ht="12" customHeight="1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6:36" ht="12" customHeight="1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6:36" ht="12" customHeight="1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6:36" ht="12" customHeight="1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6:36" ht="12" customHeight="1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6:36" ht="12" customHeight="1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6:36" ht="12" customHeight="1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6:36" ht="12" customHeight="1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6:36" ht="12" customHeight="1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6:36" ht="12" customHeight="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6:36" ht="12" customHeight="1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6:36" ht="12" customHeight="1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6:36" ht="12" customHeight="1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6:36" ht="12" customHeight="1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6:36" ht="12" customHeight="1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6:36" ht="12" customHeight="1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6:36" ht="12" customHeight="1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6:36" ht="12" customHeight="1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6:36" ht="12" customHeight="1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6:36" ht="12" customHeight="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6:36" ht="12" customHeight="1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6:36" ht="12" customHeight="1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6:36" ht="12" customHeight="1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6:36" ht="12" customHeight="1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6:36" ht="12" customHeight="1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6:36" ht="12" customHeight="1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6:36" ht="12" customHeight="1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6:36" ht="12" customHeight="1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6:36" ht="12" customHeight="1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6:36" ht="12" customHeight="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6:36" ht="12" customHeight="1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6:36" ht="12" customHeight="1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6:36" ht="12" customHeight="1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6:36" ht="12" customHeight="1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</sheetData>
  <sheetProtection/>
  <mergeCells count="17">
    <mergeCell ref="A22:M22"/>
    <mergeCell ref="A1:L1"/>
    <mergeCell ref="A26:A32"/>
    <mergeCell ref="A33:A37"/>
    <mergeCell ref="A3:B3"/>
    <mergeCell ref="A4:B4"/>
    <mergeCell ref="M24:N24"/>
    <mergeCell ref="A47:A51"/>
    <mergeCell ref="A43:A46"/>
    <mergeCell ref="A38:A42"/>
    <mergeCell ref="K24:L24"/>
    <mergeCell ref="O24:P24"/>
    <mergeCell ref="Q24:R24"/>
    <mergeCell ref="C24:D24"/>
    <mergeCell ref="E24:F24"/>
    <mergeCell ref="G24:H24"/>
    <mergeCell ref="I24:J24"/>
  </mergeCells>
  <hyperlinks>
    <hyperlink ref="A22:M22" r:id="rId1" display="http://toukei.mlit.go.jp/saisintoukei.html"/>
  </hyperlink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2009-02-17T01:41:51Z</cp:lastPrinted>
  <dcterms:created xsi:type="dcterms:W3CDTF">2008-03-26T02:45:11Z</dcterms:created>
  <dcterms:modified xsi:type="dcterms:W3CDTF">2009-02-19T01:11:24Z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