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000" activeTab="0"/>
  </bookViews>
  <sheets>
    <sheet name="6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 localSheetId="0">'64'!$A$1:$J$52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'64'!$A$1:$J$53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<sst xmlns="http://schemas.openxmlformats.org/spreadsheetml/2006/main" count="152" uniqueCount="65">
  <si>
    <t>年次および</t>
  </si>
  <si>
    <t>1kg当り</t>
  </si>
  <si>
    <t>10a当り</t>
  </si>
  <si>
    <t>市  町  村</t>
  </si>
  <si>
    <t>種  類</t>
  </si>
  <si>
    <t>人員</t>
  </si>
  <si>
    <t>面  積</t>
  </si>
  <si>
    <t>重  量</t>
  </si>
  <si>
    <t>代  金</t>
  </si>
  <si>
    <t>重量</t>
  </si>
  <si>
    <t>人</t>
  </si>
  <si>
    <t>ａ</t>
  </si>
  <si>
    <t>ｋｇ</t>
  </si>
  <si>
    <t>円</t>
  </si>
  <si>
    <t>計</t>
  </si>
  <si>
    <t>豊後高田市</t>
  </si>
  <si>
    <t>真玉町</t>
  </si>
  <si>
    <t>〃</t>
  </si>
  <si>
    <t>大田村</t>
  </si>
  <si>
    <t>香々地町</t>
  </si>
  <si>
    <t>国見町</t>
  </si>
  <si>
    <t>山香町</t>
  </si>
  <si>
    <t>日出町</t>
  </si>
  <si>
    <t>中津市</t>
  </si>
  <si>
    <t>宇佐市</t>
  </si>
  <si>
    <t>院内町</t>
  </si>
  <si>
    <t>安心院町</t>
  </si>
  <si>
    <t>本耶馬溪町</t>
  </si>
  <si>
    <t>国東町</t>
  </si>
  <si>
    <t>杵築市</t>
  </si>
  <si>
    <t>日田市</t>
  </si>
  <si>
    <t>耶馬溪町</t>
  </si>
  <si>
    <t>天瀬町</t>
  </si>
  <si>
    <t>玖珠町</t>
  </si>
  <si>
    <t>臼杵市</t>
  </si>
  <si>
    <t>野津町</t>
  </si>
  <si>
    <t>宇目町</t>
  </si>
  <si>
    <t>佐伯市</t>
  </si>
  <si>
    <t>大分市</t>
  </si>
  <si>
    <t>庄内町</t>
  </si>
  <si>
    <t>犬飼町</t>
  </si>
  <si>
    <t>千歳村</t>
  </si>
  <si>
    <t>三重町</t>
  </si>
  <si>
    <t>清川村</t>
  </si>
  <si>
    <t>竹田市</t>
  </si>
  <si>
    <t>緒方町</t>
  </si>
  <si>
    <t>朝地町</t>
  </si>
  <si>
    <t>大野町</t>
  </si>
  <si>
    <t>荻町</t>
  </si>
  <si>
    <t>直入町</t>
  </si>
  <si>
    <t>（小   計）</t>
  </si>
  <si>
    <t>大　野　支　所</t>
  </si>
  <si>
    <t>南　部　支　所</t>
  </si>
  <si>
    <t>高　　　田　　　支　　　所</t>
  </si>
  <si>
    <t>三光村</t>
  </si>
  <si>
    <t>安岐町</t>
  </si>
  <si>
    <t>武蔵町</t>
  </si>
  <si>
    <r>
      <t>　64．葉たばこ販売実績</t>
    </r>
    <r>
      <rPr>
        <sz val="14"/>
        <rFont val="ＭＳ 明朝"/>
        <family val="1"/>
      </rPr>
      <t>(平成１６年産）</t>
    </r>
  </si>
  <si>
    <t>一  黄</t>
  </si>
  <si>
    <t>五  在</t>
  </si>
  <si>
    <t>平成１６年</t>
  </si>
  <si>
    <t>注）「一黄」とは第一黄色種、「五在」とは第五在来種のこと。</t>
  </si>
  <si>
    <t>資料：大分県たばこ耕作組合</t>
  </si>
  <si>
    <t>１６　年　産</t>
  </si>
  <si>
    <t>Ｘ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</si>
</sst>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83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9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9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>
      <alignment/>
      <protection/>
    </xf>
    <xf numFmtId="176" fontId="5" fillId="0" borderId="0" xfId="21" applyNumberFormat="1" applyFont="1" applyBorder="1" applyAlignment="1" applyProtection="1">
      <alignment horizontal="centerContinuous" vertical="center"/>
      <protection/>
    </xf>
    <xf numFmtId="176" fontId="5" fillId="0" borderId="2" xfId="21" applyNumberFormat="1" applyFont="1" applyBorder="1" applyAlignment="1" applyProtection="1">
      <alignment horizontal="center" vertical="center"/>
      <protection/>
    </xf>
    <xf numFmtId="176" fontId="5" fillId="0" borderId="3" xfId="21" applyNumberFormat="1" applyFont="1" applyBorder="1" applyAlignment="1" applyProtection="1">
      <alignment horizontal="centerContinuous" vertical="center"/>
      <protection/>
    </xf>
    <xf numFmtId="176" fontId="5" fillId="0" borderId="4" xfId="21" applyNumberFormat="1" applyFont="1" applyBorder="1" applyAlignment="1">
      <alignment horizontal="centerContinuous" vertical="center"/>
      <protection/>
    </xf>
    <xf numFmtId="196" fontId="5" fillId="0" borderId="4" xfId="21" applyNumberFormat="1" applyFont="1" applyBorder="1" applyAlignment="1">
      <alignment horizontal="centerContinuous" vertical="center"/>
      <protection/>
    </xf>
    <xf numFmtId="176" fontId="5" fillId="0" borderId="2" xfId="21" applyNumberFormat="1" applyFont="1" applyBorder="1" applyAlignment="1">
      <alignment horizontal="center" vertical="center"/>
      <protection/>
    </xf>
    <xf numFmtId="176" fontId="5" fillId="0" borderId="3" xfId="21" applyNumberFormat="1" applyFont="1" applyBorder="1" applyAlignment="1">
      <alignment horizontal="centerContinuous" vertical="center"/>
      <protection/>
    </xf>
    <xf numFmtId="176" fontId="4" fillId="0" borderId="4" xfId="21" applyNumberFormat="1" applyFont="1" applyBorder="1" applyAlignment="1">
      <alignment horizontal="centerContinuous" vertical="center"/>
      <protection/>
    </xf>
    <xf numFmtId="176" fontId="4" fillId="0" borderId="0" xfId="21" applyNumberFormat="1" applyFont="1" applyAlignment="1">
      <alignment vertical="center"/>
      <protection/>
    </xf>
    <xf numFmtId="176" fontId="5" fillId="0" borderId="5" xfId="21" applyNumberFormat="1" applyFont="1" applyBorder="1" applyAlignment="1" applyProtection="1">
      <alignment horizontal="center" vertical="center"/>
      <protection/>
    </xf>
    <xf numFmtId="196" fontId="5" fillId="0" borderId="5" xfId="21" applyNumberFormat="1" applyFont="1" applyBorder="1" applyAlignment="1" applyProtection="1">
      <alignment horizontal="center" vertical="center"/>
      <protection/>
    </xf>
    <xf numFmtId="176" fontId="5" fillId="0" borderId="0" xfId="21" applyNumberFormat="1" applyFont="1" applyBorder="1" applyAlignment="1" applyProtection="1">
      <alignment horizontal="center" vertical="center"/>
      <protection/>
    </xf>
    <xf numFmtId="176" fontId="4" fillId="0" borderId="2" xfId="21" applyNumberFormat="1" applyFont="1" applyBorder="1" applyAlignment="1">
      <alignment horizontal="center" vertical="center"/>
      <protection/>
    </xf>
    <xf numFmtId="176" fontId="4" fillId="0" borderId="4" xfId="21" applyNumberFormat="1" applyBorder="1">
      <alignment/>
      <protection/>
    </xf>
    <xf numFmtId="176" fontId="4" fillId="0" borderId="6" xfId="21" applyNumberFormat="1" applyBorder="1">
      <alignment/>
      <protection/>
    </xf>
    <xf numFmtId="176" fontId="4" fillId="0" borderId="7" xfId="21" applyNumberFormat="1" applyBorder="1">
      <alignment/>
      <protection/>
    </xf>
    <xf numFmtId="176" fontId="6" fillId="0" borderId="7" xfId="21" applyNumberFormat="1" applyFont="1" applyBorder="1" applyAlignment="1">
      <alignment horizontal="right"/>
      <protection/>
    </xf>
    <xf numFmtId="196" fontId="6" fillId="0" borderId="7" xfId="21" applyNumberFormat="1" applyFont="1" applyBorder="1" applyAlignment="1">
      <alignment horizontal="right"/>
      <protection/>
    </xf>
    <xf numFmtId="176" fontId="6" fillId="0" borderId="2" xfId="21" applyNumberFormat="1" applyFont="1" applyBorder="1" applyAlignment="1">
      <alignment horizontal="right"/>
      <protection/>
    </xf>
    <xf numFmtId="176" fontId="4" fillId="0" borderId="0" xfId="21" applyNumberFormat="1">
      <alignment/>
      <protection/>
    </xf>
    <xf numFmtId="176" fontId="4" fillId="0" borderId="0" xfId="21" applyNumberFormat="1" applyBorder="1">
      <alignment/>
      <protection/>
    </xf>
    <xf numFmtId="176" fontId="4" fillId="0" borderId="5" xfId="21" applyNumberFormat="1" applyBorder="1">
      <alignment/>
      <protection/>
    </xf>
    <xf numFmtId="176" fontId="4" fillId="0" borderId="8" xfId="21" applyNumberFormat="1" applyBorder="1" applyAlignment="1">
      <alignment horizontal="right"/>
      <protection/>
    </xf>
    <xf numFmtId="196" fontId="4" fillId="0" borderId="8" xfId="21" applyNumberFormat="1" applyBorder="1" applyAlignment="1">
      <alignment horizontal="right"/>
      <protection/>
    </xf>
    <xf numFmtId="176" fontId="7" fillId="0" borderId="0" xfId="21" applyNumberFormat="1" applyFont="1">
      <alignment/>
      <protection/>
    </xf>
    <xf numFmtId="176" fontId="7" fillId="0" borderId="7" xfId="21" applyNumberFormat="1" applyFont="1" applyBorder="1" applyAlignment="1">
      <alignment horizontal="center"/>
      <protection/>
    </xf>
    <xf numFmtId="176" fontId="7" fillId="0" borderId="4" xfId="21" applyNumberFormat="1" applyFont="1" applyBorder="1" applyAlignment="1">
      <alignment horizontal="center"/>
      <protection/>
    </xf>
    <xf numFmtId="176" fontId="4" fillId="0" borderId="5" xfId="21" applyNumberFormat="1" applyFont="1" applyBorder="1" applyAlignment="1" applyProtection="1">
      <alignment horizontal="distributed"/>
      <protection/>
    </xf>
    <xf numFmtId="176" fontId="4" fillId="0" borderId="9" xfId="21" applyNumberFormat="1" applyBorder="1" applyAlignment="1">
      <alignment horizontal="center"/>
      <protection/>
    </xf>
    <xf numFmtId="176" fontId="4" fillId="0" borderId="7" xfId="21" applyNumberFormat="1" applyFont="1" applyBorder="1" applyAlignment="1" applyProtection="1">
      <alignment horizontal="distributed"/>
      <protection/>
    </xf>
    <xf numFmtId="176" fontId="4" fillId="0" borderId="10" xfId="21" applyNumberFormat="1" applyBorder="1" applyAlignment="1">
      <alignment horizontal="distributed"/>
      <protection/>
    </xf>
    <xf numFmtId="176" fontId="4" fillId="0" borderId="7" xfId="21" applyNumberFormat="1" applyBorder="1" applyAlignment="1">
      <alignment horizontal="distributed"/>
      <protection/>
    </xf>
    <xf numFmtId="176" fontId="4" fillId="0" borderId="6" xfId="21" applyNumberFormat="1" applyBorder="1" applyAlignment="1">
      <alignment horizontal="center"/>
      <protection/>
    </xf>
    <xf numFmtId="176" fontId="4" fillId="0" borderId="0" xfId="21" applyNumberFormat="1" applyFont="1" applyBorder="1">
      <alignment/>
      <protection/>
    </xf>
    <xf numFmtId="196" fontId="4" fillId="0" borderId="0" xfId="21" applyNumberFormat="1">
      <alignment/>
      <protection/>
    </xf>
    <xf numFmtId="176" fontId="4" fillId="0" borderId="7" xfId="21" applyNumberFormat="1" applyFont="1" applyBorder="1" applyAlignment="1">
      <alignment horizontal="distributed"/>
      <protection/>
    </xf>
    <xf numFmtId="176" fontId="4" fillId="0" borderId="10" xfId="21" applyNumberFormat="1" applyBorder="1" applyAlignment="1">
      <alignment horizontal="center"/>
      <protection/>
    </xf>
    <xf numFmtId="176" fontId="7" fillId="0" borderId="10" xfId="21" applyNumberFormat="1" applyFont="1" applyBorder="1" applyAlignment="1">
      <alignment horizontal="center"/>
      <protection/>
    </xf>
    <xf numFmtId="176" fontId="4" fillId="0" borderId="10" xfId="21" applyNumberFormat="1" applyFont="1" applyBorder="1" applyAlignment="1">
      <alignment horizontal="distributed"/>
      <protection/>
    </xf>
    <xf numFmtId="176" fontId="4" fillId="0" borderId="7" xfId="21" applyNumberFormat="1" applyFont="1" applyFill="1" applyBorder="1" applyAlignment="1" applyProtection="1">
      <alignment horizontal="distributed"/>
      <protection/>
    </xf>
    <xf numFmtId="176" fontId="4" fillId="0" borderId="9" xfId="21" applyNumberFormat="1" applyFill="1" applyBorder="1" applyAlignment="1">
      <alignment horizontal="center"/>
      <protection/>
    </xf>
    <xf numFmtId="176" fontId="4" fillId="0" borderId="0" xfId="21" applyNumberFormat="1" applyFill="1">
      <alignment/>
      <protection/>
    </xf>
    <xf numFmtId="176" fontId="4" fillId="0" borderId="7" xfId="21" applyNumberFormat="1" applyFill="1" applyBorder="1" applyAlignment="1">
      <alignment horizontal="distributed"/>
      <protection/>
    </xf>
    <xf numFmtId="176" fontId="4" fillId="0" borderId="9" xfId="21" applyNumberFormat="1" applyFont="1" applyBorder="1" applyAlignment="1">
      <alignment horizontal="center"/>
      <protection/>
    </xf>
    <xf numFmtId="176" fontId="4" fillId="0" borderId="11" xfId="21" applyNumberFormat="1" applyFont="1" applyBorder="1" applyAlignment="1">
      <alignment horizontal="distributed"/>
      <protection/>
    </xf>
    <xf numFmtId="176" fontId="4" fillId="0" borderId="12" xfId="21" applyNumberFormat="1" applyBorder="1" applyAlignment="1">
      <alignment horizontal="center"/>
      <protection/>
    </xf>
    <xf numFmtId="176" fontId="8" fillId="0" borderId="0" xfId="21" applyNumberFormat="1" applyFont="1" applyBorder="1">
      <alignment/>
      <protection/>
    </xf>
    <xf numFmtId="211" fontId="8" fillId="0" borderId="0" xfId="21" applyNumberFormat="1" applyFont="1" applyBorder="1">
      <alignment/>
      <protection/>
    </xf>
    <xf numFmtId="196" fontId="8" fillId="0" borderId="0" xfId="21" applyNumberFormat="1" applyFont="1" applyBorder="1">
      <alignment/>
      <protection/>
    </xf>
    <xf numFmtId="176" fontId="8" fillId="0" borderId="4" xfId="21" applyNumberFormat="1" applyFont="1" applyBorder="1">
      <alignment/>
      <protection/>
    </xf>
    <xf numFmtId="211" fontId="8" fillId="0" borderId="4" xfId="21" applyNumberFormat="1" applyFont="1" applyBorder="1">
      <alignment/>
      <protection/>
    </xf>
    <xf numFmtId="196" fontId="8" fillId="0" borderId="4" xfId="21" applyNumberFormat="1" applyFont="1" applyBorder="1">
      <alignment/>
      <protection/>
    </xf>
    <xf numFmtId="176" fontId="5" fillId="0" borderId="0" xfId="21" applyNumberFormat="1" applyFont="1" applyBorder="1">
      <alignment/>
      <protection/>
    </xf>
    <xf numFmtId="211" fontId="5" fillId="0" borderId="0" xfId="21" applyNumberFormat="1" applyFont="1" applyBorder="1">
      <alignment/>
      <protection/>
    </xf>
    <xf numFmtId="196" fontId="5" fillId="0" borderId="0" xfId="21" applyNumberFormat="1" applyFont="1" applyBorder="1">
      <alignment/>
      <protection/>
    </xf>
    <xf numFmtId="176" fontId="5" fillId="0" borderId="0" xfId="21" applyNumberFormat="1" applyFont="1" applyFill="1" applyBorder="1" applyAlignment="1">
      <alignment horizontal="right"/>
      <protection/>
    </xf>
    <xf numFmtId="176" fontId="5" fillId="0" borderId="0" xfId="21" applyNumberFormat="1" applyFont="1" applyFill="1" applyBorder="1">
      <alignment/>
      <protection/>
    </xf>
    <xf numFmtId="211" fontId="5" fillId="0" borderId="0" xfId="21" applyNumberFormat="1" applyFont="1" applyFill="1" applyBorder="1">
      <alignment/>
      <protection/>
    </xf>
    <xf numFmtId="196" fontId="5" fillId="0" borderId="0" xfId="21" applyNumberFormat="1" applyFont="1" applyFill="1" applyBorder="1">
      <alignment/>
      <protection/>
    </xf>
    <xf numFmtId="176" fontId="5" fillId="0" borderId="4" xfId="21" applyNumberFormat="1" applyFont="1" applyBorder="1">
      <alignment/>
      <protection/>
    </xf>
    <xf numFmtId="211" fontId="5" fillId="0" borderId="4" xfId="21" applyNumberFormat="1" applyFont="1" applyBorder="1">
      <alignment/>
      <protection/>
    </xf>
    <xf numFmtId="196" fontId="5" fillId="0" borderId="4" xfId="21" applyNumberFormat="1" applyFont="1" applyBorder="1">
      <alignment/>
      <protection/>
    </xf>
    <xf numFmtId="176" fontId="5" fillId="0" borderId="13" xfId="21" applyNumberFormat="1" applyFont="1" applyBorder="1">
      <alignment/>
      <protection/>
    </xf>
    <xf numFmtId="211" fontId="5" fillId="0" borderId="13" xfId="21" applyNumberFormat="1" applyFont="1" applyBorder="1">
      <alignment/>
      <protection/>
    </xf>
    <xf numFmtId="196" fontId="5" fillId="0" borderId="13" xfId="21" applyNumberFormat="1" applyFont="1" applyBorder="1">
      <alignment/>
      <protection/>
    </xf>
    <xf numFmtId="176" fontId="7" fillId="0" borderId="0" xfId="21" applyNumberFormat="1" applyFont="1" applyAlignment="1">
      <alignment horizontal="center"/>
      <protection/>
    </xf>
    <xf numFmtId="176" fontId="7" fillId="0" borderId="0" xfId="21" applyNumberFormat="1" applyFont="1" applyBorder="1" applyAlignment="1">
      <alignment horizontal="center"/>
      <protection/>
    </xf>
    <xf numFmtId="176" fontId="4" fillId="0" borderId="14" xfId="21" applyNumberFormat="1" applyFont="1" applyBorder="1" applyAlignment="1">
      <alignment horizontal="center" vertical="center" textRotation="255"/>
      <protection/>
    </xf>
    <xf numFmtId="176" fontId="4" fillId="0" borderId="9" xfId="21" applyNumberFormat="1" applyBorder="1" applyAlignment="1">
      <alignment horizontal="center" vertical="center" textRotation="255"/>
      <protection/>
    </xf>
    <xf numFmtId="176" fontId="4" fillId="0" borderId="6" xfId="21" applyNumberFormat="1" applyBorder="1" applyAlignment="1">
      <alignment horizontal="center" vertical="center" textRotation="255"/>
      <protection/>
    </xf>
    <xf numFmtId="176" fontId="4" fillId="0" borderId="5" xfId="21" applyNumberFormat="1" applyFont="1" applyBorder="1" applyAlignment="1">
      <alignment horizontal="center" vertical="center" textRotation="255"/>
      <protection/>
    </xf>
    <xf numFmtId="176" fontId="4" fillId="0" borderId="7" xfId="21" applyNumberFormat="1" applyBorder="1" applyAlignment="1">
      <alignment horizontal="center" vertical="center" textRotation="255"/>
      <protection/>
    </xf>
    <xf numFmtId="176" fontId="4" fillId="0" borderId="10" xfId="21" applyNumberFormat="1" applyBorder="1" applyAlignment="1">
      <alignment horizontal="center" vertical="center" textRotation="255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6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53"/>
  <sheetViews>
    <sheetView tabSelected="1" zoomScaleSheetLayoutView="100" workbookViewId="0" topLeftCell="A1">
      <selection activeCell="A2" sqref="A2"/>
    </sheetView>
  </sheetViews>
  <sheetFormatPr defaultColWidth="8.66015625" defaultRowHeight="18"/>
  <cols>
    <col min="1" max="1" width="2.5" style="29" customWidth="1"/>
    <col min="2" max="2" width="11" style="29" customWidth="1"/>
    <col min="3" max="3" width="6.08203125" style="29" customWidth="1"/>
    <col min="4" max="4" width="4.08203125" style="29" customWidth="1"/>
    <col min="5" max="5" width="8.58203125" style="29" customWidth="1"/>
    <col min="6" max="6" width="9.41015625" style="44" customWidth="1"/>
    <col min="7" max="7" width="10.58203125" style="29" customWidth="1"/>
    <col min="8" max="8" width="5.5" style="29" customWidth="1"/>
    <col min="9" max="9" width="4.5" style="29" customWidth="1"/>
    <col min="10" max="10" width="6.83203125" style="29" customWidth="1"/>
    <col min="11" max="16384" width="6.41015625" style="29" customWidth="1"/>
  </cols>
  <sheetData>
    <row r="1" spans="1:10" s="5" customFormat="1" ht="15.75" customHeight="1">
      <c r="A1" s="1" t="s">
        <v>57</v>
      </c>
      <c r="B1" s="2"/>
      <c r="C1" s="3"/>
      <c r="D1" s="3"/>
      <c r="E1" s="3"/>
      <c r="F1" s="4"/>
      <c r="G1" s="3"/>
      <c r="H1" s="3"/>
      <c r="I1" s="3"/>
      <c r="J1" s="3"/>
    </row>
    <row r="2" spans="1:10" s="5" customFormat="1" ht="12" customHeight="1" thickBot="1">
      <c r="A2" s="6"/>
      <c r="B2" s="7"/>
      <c r="C2" s="6"/>
      <c r="D2" s="6"/>
      <c r="E2" s="6"/>
      <c r="F2" s="8"/>
      <c r="G2" s="6"/>
      <c r="H2" s="6"/>
      <c r="I2" s="9"/>
      <c r="J2" s="6"/>
    </row>
    <row r="3" spans="1:10" s="18" customFormat="1" ht="14.25" customHeight="1" thickTop="1">
      <c r="A3" s="10" t="s">
        <v>0</v>
      </c>
      <c r="B3" s="10"/>
      <c r="C3" s="11"/>
      <c r="D3" s="12" t="s">
        <v>60</v>
      </c>
      <c r="E3" s="13"/>
      <c r="F3" s="14"/>
      <c r="G3" s="12"/>
      <c r="H3" s="15" t="s">
        <v>1</v>
      </c>
      <c r="I3" s="16" t="s">
        <v>2</v>
      </c>
      <c r="J3" s="17"/>
    </row>
    <row r="4" spans="1:10" s="18" customFormat="1" ht="14.25" customHeight="1">
      <c r="A4" s="10" t="s">
        <v>3</v>
      </c>
      <c r="B4" s="10"/>
      <c r="C4" s="11" t="s">
        <v>4</v>
      </c>
      <c r="D4" s="19" t="s">
        <v>5</v>
      </c>
      <c r="E4" s="19" t="s">
        <v>6</v>
      </c>
      <c r="F4" s="20" t="s">
        <v>7</v>
      </c>
      <c r="G4" s="19" t="s">
        <v>8</v>
      </c>
      <c r="H4" s="21" t="s">
        <v>8</v>
      </c>
      <c r="I4" s="11" t="s">
        <v>9</v>
      </c>
      <c r="J4" s="22" t="s">
        <v>8</v>
      </c>
    </row>
    <row r="5" spans="1:10" ht="14.25" customHeight="1">
      <c r="A5" s="23"/>
      <c r="B5" s="24"/>
      <c r="C5" s="25"/>
      <c r="D5" s="26" t="s">
        <v>10</v>
      </c>
      <c r="E5" s="26" t="s">
        <v>11</v>
      </c>
      <c r="F5" s="27" t="s">
        <v>12</v>
      </c>
      <c r="G5" s="26" t="s">
        <v>13</v>
      </c>
      <c r="H5" s="26" t="s">
        <v>13</v>
      </c>
      <c r="I5" s="26" t="s">
        <v>12</v>
      </c>
      <c r="J5" s="28" t="s">
        <v>13</v>
      </c>
    </row>
    <row r="6" spans="1:10" ht="14.25" customHeight="1">
      <c r="A6" s="30"/>
      <c r="B6" s="30"/>
      <c r="C6" s="31"/>
      <c r="D6" s="32"/>
      <c r="E6" s="32"/>
      <c r="F6" s="33"/>
      <c r="G6" s="32"/>
      <c r="H6" s="32"/>
      <c r="I6" s="32"/>
      <c r="J6" s="32"/>
    </row>
    <row r="7" spans="3:10" s="34" customFormat="1" ht="14.25" customHeight="1">
      <c r="C7" s="35" t="s">
        <v>58</v>
      </c>
      <c r="D7" s="56">
        <f>D20+D42+D47</f>
        <v>505</v>
      </c>
      <c r="E7" s="57">
        <f>E20+E42+E47</f>
        <v>88913</v>
      </c>
      <c r="F7" s="58">
        <f>F20+F42+F47</f>
        <v>2312917.5</v>
      </c>
      <c r="G7" s="56">
        <f>G20+G42+G47</f>
        <v>4420895960</v>
      </c>
      <c r="H7" s="56">
        <f>G7/F7</f>
        <v>1911.393709460022</v>
      </c>
      <c r="I7" s="56">
        <f>F7/E7*10</f>
        <v>260.1326577665808</v>
      </c>
      <c r="J7" s="56">
        <f>I7*H7</f>
        <v>497215.92568015924</v>
      </c>
    </row>
    <row r="8" spans="1:10" s="34" customFormat="1" ht="14.25" customHeight="1">
      <c r="A8" s="75" t="s">
        <v>63</v>
      </c>
      <c r="B8" s="76"/>
      <c r="C8" s="35" t="s">
        <v>59</v>
      </c>
      <c r="D8" s="56">
        <f>D51</f>
        <v>6</v>
      </c>
      <c r="E8" s="57">
        <f>E51</f>
        <v>290</v>
      </c>
      <c r="F8" s="58">
        <f>F51</f>
        <v>9869.5</v>
      </c>
      <c r="G8" s="56">
        <f>G51</f>
        <v>16064040</v>
      </c>
      <c r="H8" s="56">
        <f>G8/F8</f>
        <v>1627.6447641724506</v>
      </c>
      <c r="I8" s="56">
        <f>F8/E8*10</f>
        <v>340.32758620689657</v>
      </c>
      <c r="J8" s="56">
        <f>I8*H8</f>
        <v>553932.4137931035</v>
      </c>
    </row>
    <row r="9" spans="1:10" s="34" customFormat="1" ht="14.25" customHeight="1">
      <c r="A9" s="36"/>
      <c r="B9" s="36"/>
      <c r="C9" s="47" t="s">
        <v>14</v>
      </c>
      <c r="D9" s="59">
        <f>SUM(D7:D8)</f>
        <v>511</v>
      </c>
      <c r="E9" s="60">
        <f>SUM(E7:E8)</f>
        <v>89203</v>
      </c>
      <c r="F9" s="61">
        <f>SUM(F7:F8)</f>
        <v>2322787</v>
      </c>
      <c r="G9" s="59">
        <f>SUM(G7:G8)</f>
        <v>4436960000</v>
      </c>
      <c r="H9" s="59">
        <f>G9/F9</f>
        <v>1910.1880628744693</v>
      </c>
      <c r="I9" s="59">
        <f>F9/E9*10</f>
        <v>260.3933724202101</v>
      </c>
      <c r="J9" s="59">
        <f>I9*H9</f>
        <v>497400.3116487114</v>
      </c>
    </row>
    <row r="10" spans="1:10" ht="14.25" customHeight="1">
      <c r="A10" s="77" t="s">
        <v>52</v>
      </c>
      <c r="B10" s="39" t="s">
        <v>34</v>
      </c>
      <c r="C10" s="35" t="s">
        <v>58</v>
      </c>
      <c r="D10" s="62">
        <v>7</v>
      </c>
      <c r="E10" s="63">
        <v>855</v>
      </c>
      <c r="F10" s="64">
        <v>20235.5</v>
      </c>
      <c r="G10" s="62">
        <v>32941970</v>
      </c>
      <c r="H10" s="62">
        <v>1628</v>
      </c>
      <c r="I10" s="62">
        <v>237</v>
      </c>
      <c r="J10" s="62">
        <v>385286</v>
      </c>
    </row>
    <row r="11" spans="1:10" ht="14.25" customHeight="1">
      <c r="A11" s="78"/>
      <c r="B11" s="39" t="s">
        <v>35</v>
      </c>
      <c r="C11" s="38" t="s">
        <v>17</v>
      </c>
      <c r="D11" s="62">
        <v>109</v>
      </c>
      <c r="E11" s="63">
        <v>27147</v>
      </c>
      <c r="F11" s="64">
        <v>718586</v>
      </c>
      <c r="G11" s="62">
        <v>1358729175</v>
      </c>
      <c r="H11" s="62">
        <v>1891</v>
      </c>
      <c r="I11" s="62">
        <v>265</v>
      </c>
      <c r="J11" s="62">
        <v>500508</v>
      </c>
    </row>
    <row r="12" spans="1:10" ht="14.25" customHeight="1">
      <c r="A12" s="78"/>
      <c r="B12" s="39" t="s">
        <v>36</v>
      </c>
      <c r="C12" s="38" t="s">
        <v>17</v>
      </c>
      <c r="D12" s="62">
        <v>2</v>
      </c>
      <c r="E12" s="63">
        <v>125</v>
      </c>
      <c r="F12" s="64">
        <v>2932.5</v>
      </c>
      <c r="G12" s="62">
        <v>5323185</v>
      </c>
      <c r="H12" s="62">
        <v>1815</v>
      </c>
      <c r="I12" s="62">
        <v>235</v>
      </c>
      <c r="J12" s="62">
        <v>425855</v>
      </c>
    </row>
    <row r="13" spans="1:10" s="51" customFormat="1" ht="14.25" customHeight="1">
      <c r="A13" s="78"/>
      <c r="B13" s="52" t="s">
        <v>37</v>
      </c>
      <c r="C13" s="50" t="s">
        <v>17</v>
      </c>
      <c r="D13" s="65" t="s">
        <v>64</v>
      </c>
      <c r="E13" s="65" t="s">
        <v>64</v>
      </c>
      <c r="F13" s="65" t="s">
        <v>64</v>
      </c>
      <c r="G13" s="65" t="s">
        <v>64</v>
      </c>
      <c r="H13" s="65" t="s">
        <v>64</v>
      </c>
      <c r="I13" s="65" t="s">
        <v>64</v>
      </c>
      <c r="J13" s="65" t="s">
        <v>64</v>
      </c>
    </row>
    <row r="14" spans="1:10" s="51" customFormat="1" ht="14.25" customHeight="1">
      <c r="A14" s="78"/>
      <c r="B14" s="52" t="s">
        <v>38</v>
      </c>
      <c r="C14" s="50" t="s">
        <v>17</v>
      </c>
      <c r="D14" s="66">
        <v>9</v>
      </c>
      <c r="E14" s="67">
        <v>825</v>
      </c>
      <c r="F14" s="68">
        <v>21214</v>
      </c>
      <c r="G14" s="66">
        <v>36947620</v>
      </c>
      <c r="H14" s="66">
        <v>1742</v>
      </c>
      <c r="I14" s="66">
        <v>257</v>
      </c>
      <c r="J14" s="66">
        <v>447850</v>
      </c>
    </row>
    <row r="15" spans="1:10" s="51" customFormat="1" ht="14.25" customHeight="1">
      <c r="A15" s="78"/>
      <c r="B15" s="52" t="s">
        <v>39</v>
      </c>
      <c r="C15" s="50" t="s">
        <v>17</v>
      </c>
      <c r="D15" s="65" t="s">
        <v>64</v>
      </c>
      <c r="E15" s="65" t="s">
        <v>64</v>
      </c>
      <c r="F15" s="65" t="s">
        <v>64</v>
      </c>
      <c r="G15" s="65" t="s">
        <v>64</v>
      </c>
      <c r="H15" s="65" t="s">
        <v>64</v>
      </c>
      <c r="I15" s="65" t="s">
        <v>64</v>
      </c>
      <c r="J15" s="65" t="s">
        <v>64</v>
      </c>
    </row>
    <row r="16" spans="1:10" ht="14.25" customHeight="1">
      <c r="A16" s="78"/>
      <c r="B16" s="39" t="s">
        <v>40</v>
      </c>
      <c r="C16" s="38" t="s">
        <v>17</v>
      </c>
      <c r="D16" s="62">
        <v>10</v>
      </c>
      <c r="E16" s="63">
        <v>2335</v>
      </c>
      <c r="F16" s="64">
        <v>59844.5</v>
      </c>
      <c r="G16" s="62">
        <v>122788605</v>
      </c>
      <c r="H16" s="62">
        <v>2052</v>
      </c>
      <c r="I16" s="62">
        <v>256</v>
      </c>
      <c r="J16" s="62">
        <v>525861</v>
      </c>
    </row>
    <row r="17" spans="1:10" ht="14.25" customHeight="1">
      <c r="A17" s="78"/>
      <c r="B17" s="39" t="s">
        <v>41</v>
      </c>
      <c r="C17" s="38" t="s">
        <v>17</v>
      </c>
      <c r="D17" s="62">
        <v>11</v>
      </c>
      <c r="E17" s="63">
        <v>1158</v>
      </c>
      <c r="F17" s="64">
        <v>35812.5</v>
      </c>
      <c r="G17" s="62">
        <v>72522170</v>
      </c>
      <c r="H17" s="62">
        <v>2025</v>
      </c>
      <c r="I17" s="62">
        <v>309</v>
      </c>
      <c r="J17" s="62">
        <v>626271</v>
      </c>
    </row>
    <row r="18" spans="1:10" ht="14.25" customHeight="1">
      <c r="A18" s="78"/>
      <c r="B18" s="39" t="s">
        <v>42</v>
      </c>
      <c r="C18" s="38" t="s">
        <v>17</v>
      </c>
      <c r="D18" s="62">
        <v>25</v>
      </c>
      <c r="E18" s="63">
        <v>3560</v>
      </c>
      <c r="F18" s="64">
        <v>98657.5</v>
      </c>
      <c r="G18" s="62">
        <v>192861540</v>
      </c>
      <c r="H18" s="62">
        <v>1955</v>
      </c>
      <c r="I18" s="62">
        <v>277</v>
      </c>
      <c r="J18" s="62">
        <v>541746</v>
      </c>
    </row>
    <row r="19" spans="1:10" ht="14.25" customHeight="1">
      <c r="A19" s="78"/>
      <c r="B19" s="39" t="s">
        <v>43</v>
      </c>
      <c r="C19" s="38" t="s">
        <v>17</v>
      </c>
      <c r="D19" s="62">
        <v>3</v>
      </c>
      <c r="E19" s="63">
        <v>500</v>
      </c>
      <c r="F19" s="64">
        <v>13955.5</v>
      </c>
      <c r="G19" s="62">
        <v>28105450</v>
      </c>
      <c r="H19" s="62">
        <v>2014</v>
      </c>
      <c r="I19" s="62">
        <v>279</v>
      </c>
      <c r="J19" s="62">
        <v>562109</v>
      </c>
    </row>
    <row r="20" spans="1:10" ht="14.25" customHeight="1">
      <c r="A20" s="78"/>
      <c r="B20" s="45" t="s">
        <v>50</v>
      </c>
      <c r="C20" s="46"/>
      <c r="D20" s="69">
        <f>SUM(D10:D19)+1+1</f>
        <v>178</v>
      </c>
      <c r="E20" s="70">
        <f>SUM(E10:E19)+70+75</f>
        <v>36650</v>
      </c>
      <c r="F20" s="71">
        <f>SUM(F10:F19)+1692.5+1794.5</f>
        <v>974725</v>
      </c>
      <c r="G20" s="69">
        <f>SUM(G10:G19)+3336580+3582530</f>
        <v>1857138825</v>
      </c>
      <c r="H20" s="69">
        <v>1905</v>
      </c>
      <c r="I20" s="69">
        <v>266</v>
      </c>
      <c r="J20" s="69">
        <v>506723</v>
      </c>
    </row>
    <row r="21" spans="1:10" ht="14.25" customHeight="1">
      <c r="A21" s="80" t="s">
        <v>53</v>
      </c>
      <c r="B21" s="37" t="s">
        <v>15</v>
      </c>
      <c r="C21" s="35" t="s">
        <v>58</v>
      </c>
      <c r="D21" s="62">
        <v>20</v>
      </c>
      <c r="E21" s="63">
        <v>4555</v>
      </c>
      <c r="F21" s="64">
        <v>99669</v>
      </c>
      <c r="G21" s="62">
        <v>207633755</v>
      </c>
      <c r="H21" s="62">
        <v>2083</v>
      </c>
      <c r="I21" s="62">
        <v>219</v>
      </c>
      <c r="J21" s="62">
        <v>455837</v>
      </c>
    </row>
    <row r="22" spans="1:10" ht="14.25" customHeight="1">
      <c r="A22" s="81"/>
      <c r="B22" s="39" t="s">
        <v>16</v>
      </c>
      <c r="C22" s="38" t="s">
        <v>17</v>
      </c>
      <c r="D22" s="62">
        <v>13</v>
      </c>
      <c r="E22" s="63">
        <v>2229</v>
      </c>
      <c r="F22" s="64">
        <v>53282.5</v>
      </c>
      <c r="G22" s="62">
        <v>111488375</v>
      </c>
      <c r="H22" s="62">
        <v>2092</v>
      </c>
      <c r="I22" s="62">
        <v>239</v>
      </c>
      <c r="J22" s="62">
        <v>500172</v>
      </c>
    </row>
    <row r="23" spans="1:10" ht="14.25" customHeight="1">
      <c r="A23" s="81"/>
      <c r="B23" s="39" t="s">
        <v>18</v>
      </c>
      <c r="C23" s="38" t="s">
        <v>17</v>
      </c>
      <c r="D23" s="62">
        <v>3</v>
      </c>
      <c r="E23" s="63">
        <v>820</v>
      </c>
      <c r="F23" s="64">
        <v>19165</v>
      </c>
      <c r="G23" s="62">
        <v>38161385</v>
      </c>
      <c r="H23" s="62">
        <v>1991</v>
      </c>
      <c r="I23" s="62">
        <v>234</v>
      </c>
      <c r="J23" s="62">
        <v>465383</v>
      </c>
    </row>
    <row r="24" spans="1:10" ht="14.25" customHeight="1">
      <c r="A24" s="81"/>
      <c r="B24" s="39" t="s">
        <v>19</v>
      </c>
      <c r="C24" s="38" t="s">
        <v>17</v>
      </c>
      <c r="D24" s="62">
        <v>13</v>
      </c>
      <c r="E24" s="63">
        <v>1650</v>
      </c>
      <c r="F24" s="64">
        <v>38251</v>
      </c>
      <c r="G24" s="62">
        <v>77778810</v>
      </c>
      <c r="H24" s="62">
        <v>2033</v>
      </c>
      <c r="I24" s="62">
        <v>232</v>
      </c>
      <c r="J24" s="62">
        <v>471387</v>
      </c>
    </row>
    <row r="25" spans="1:10" ht="14.25" customHeight="1">
      <c r="A25" s="81"/>
      <c r="B25" s="39" t="s">
        <v>20</v>
      </c>
      <c r="C25" s="38" t="s">
        <v>17</v>
      </c>
      <c r="D25" s="62">
        <v>15</v>
      </c>
      <c r="E25" s="63">
        <v>1212</v>
      </c>
      <c r="F25" s="64">
        <v>31944.5</v>
      </c>
      <c r="G25" s="62">
        <v>60493555</v>
      </c>
      <c r="H25" s="62">
        <v>1894</v>
      </c>
      <c r="I25" s="62">
        <v>264</v>
      </c>
      <c r="J25" s="62">
        <v>499122</v>
      </c>
    </row>
    <row r="26" spans="1:10" ht="14.25" customHeight="1">
      <c r="A26" s="81"/>
      <c r="B26" s="39" t="s">
        <v>21</v>
      </c>
      <c r="C26" s="38" t="s">
        <v>17</v>
      </c>
      <c r="D26" s="62">
        <v>3</v>
      </c>
      <c r="E26" s="63">
        <v>540</v>
      </c>
      <c r="F26" s="64">
        <v>11123</v>
      </c>
      <c r="G26" s="62">
        <v>22542575</v>
      </c>
      <c r="H26" s="62">
        <v>2027</v>
      </c>
      <c r="I26" s="62">
        <v>206</v>
      </c>
      <c r="J26" s="62">
        <v>417455</v>
      </c>
    </row>
    <row r="27" spans="1:10" ht="14.25" customHeight="1">
      <c r="A27" s="81"/>
      <c r="B27" s="39" t="s">
        <v>22</v>
      </c>
      <c r="C27" s="38" t="s">
        <v>17</v>
      </c>
      <c r="D27" s="62">
        <v>7</v>
      </c>
      <c r="E27" s="63">
        <v>725</v>
      </c>
      <c r="F27" s="64">
        <v>17062</v>
      </c>
      <c r="G27" s="62">
        <v>29278465</v>
      </c>
      <c r="H27" s="62">
        <v>1716</v>
      </c>
      <c r="I27" s="62">
        <v>235</v>
      </c>
      <c r="J27" s="62">
        <v>403841</v>
      </c>
    </row>
    <row r="28" spans="1:10" s="51" customFormat="1" ht="14.25" customHeight="1">
      <c r="A28" s="81"/>
      <c r="B28" s="49" t="s">
        <v>23</v>
      </c>
      <c r="C28" s="50" t="s">
        <v>17</v>
      </c>
      <c r="D28" s="65" t="s">
        <v>64</v>
      </c>
      <c r="E28" s="65" t="s">
        <v>64</v>
      </c>
      <c r="F28" s="65" t="s">
        <v>64</v>
      </c>
      <c r="G28" s="65" t="s">
        <v>64</v>
      </c>
      <c r="H28" s="65" t="s">
        <v>64</v>
      </c>
      <c r="I28" s="65" t="s">
        <v>64</v>
      </c>
      <c r="J28" s="65" t="s">
        <v>64</v>
      </c>
    </row>
    <row r="29" spans="1:10" ht="14.25" customHeight="1">
      <c r="A29" s="81"/>
      <c r="B29" s="39" t="s">
        <v>24</v>
      </c>
      <c r="C29" s="38" t="s">
        <v>17</v>
      </c>
      <c r="D29" s="62">
        <v>3</v>
      </c>
      <c r="E29" s="63">
        <v>639</v>
      </c>
      <c r="F29" s="64">
        <v>13020.5</v>
      </c>
      <c r="G29" s="62">
        <v>25801330</v>
      </c>
      <c r="H29" s="62">
        <v>1982</v>
      </c>
      <c r="I29" s="62">
        <v>204</v>
      </c>
      <c r="J29" s="62">
        <v>403777</v>
      </c>
    </row>
    <row r="30" spans="1:10" s="51" customFormat="1" ht="14.25" customHeight="1">
      <c r="A30" s="81"/>
      <c r="B30" s="49" t="s">
        <v>25</v>
      </c>
      <c r="C30" s="50" t="s">
        <v>17</v>
      </c>
      <c r="D30" s="65" t="s">
        <v>64</v>
      </c>
      <c r="E30" s="65" t="s">
        <v>64</v>
      </c>
      <c r="F30" s="65" t="s">
        <v>64</v>
      </c>
      <c r="G30" s="65" t="s">
        <v>64</v>
      </c>
      <c r="H30" s="65" t="s">
        <v>64</v>
      </c>
      <c r="I30" s="65" t="s">
        <v>64</v>
      </c>
      <c r="J30" s="65" t="s">
        <v>64</v>
      </c>
    </row>
    <row r="31" spans="1:10" ht="14.25" customHeight="1">
      <c r="A31" s="81"/>
      <c r="B31" s="39" t="s">
        <v>26</v>
      </c>
      <c r="C31" s="38" t="s">
        <v>17</v>
      </c>
      <c r="D31" s="62">
        <v>4</v>
      </c>
      <c r="E31" s="63">
        <v>248</v>
      </c>
      <c r="F31" s="64">
        <v>5756</v>
      </c>
      <c r="G31" s="62">
        <v>11263645</v>
      </c>
      <c r="H31" s="62">
        <v>1957</v>
      </c>
      <c r="I31" s="62">
        <v>232</v>
      </c>
      <c r="J31" s="62">
        <v>454179</v>
      </c>
    </row>
    <row r="32" spans="1:10" ht="14.25" customHeight="1">
      <c r="A32" s="81"/>
      <c r="B32" s="39" t="s">
        <v>27</v>
      </c>
      <c r="C32" s="38" t="s">
        <v>17</v>
      </c>
      <c r="D32" s="62">
        <v>2</v>
      </c>
      <c r="E32" s="63">
        <v>119</v>
      </c>
      <c r="F32" s="64">
        <v>2919</v>
      </c>
      <c r="G32" s="62">
        <v>5850005</v>
      </c>
      <c r="H32" s="62">
        <v>2004</v>
      </c>
      <c r="I32" s="62">
        <v>245</v>
      </c>
      <c r="J32" s="62">
        <v>491597</v>
      </c>
    </row>
    <row r="33" spans="1:10" ht="14.25" customHeight="1">
      <c r="A33" s="81"/>
      <c r="B33" s="39" t="s">
        <v>54</v>
      </c>
      <c r="C33" s="38" t="s">
        <v>17</v>
      </c>
      <c r="D33" s="62">
        <v>5</v>
      </c>
      <c r="E33" s="63">
        <v>500</v>
      </c>
      <c r="F33" s="64">
        <v>11481.5</v>
      </c>
      <c r="G33" s="62">
        <v>22786340</v>
      </c>
      <c r="H33" s="62">
        <v>1985</v>
      </c>
      <c r="I33" s="62">
        <v>230</v>
      </c>
      <c r="J33" s="62">
        <v>455727</v>
      </c>
    </row>
    <row r="34" spans="1:10" ht="14.25" customHeight="1">
      <c r="A34" s="81"/>
      <c r="B34" s="39" t="s">
        <v>28</v>
      </c>
      <c r="C34" s="38" t="s">
        <v>17</v>
      </c>
      <c r="D34" s="62">
        <v>22</v>
      </c>
      <c r="E34" s="63">
        <v>1838</v>
      </c>
      <c r="F34" s="64">
        <v>48108</v>
      </c>
      <c r="G34" s="62">
        <v>102025215</v>
      </c>
      <c r="H34" s="62">
        <v>2121</v>
      </c>
      <c r="I34" s="62">
        <v>262</v>
      </c>
      <c r="J34" s="62">
        <v>555088</v>
      </c>
    </row>
    <row r="35" spans="1:10" ht="14.25" customHeight="1">
      <c r="A35" s="81"/>
      <c r="B35" s="39" t="s">
        <v>55</v>
      </c>
      <c r="C35" s="38" t="s">
        <v>17</v>
      </c>
      <c r="D35" s="62">
        <v>15</v>
      </c>
      <c r="E35" s="63">
        <v>1570</v>
      </c>
      <c r="F35" s="64">
        <v>41358.5</v>
      </c>
      <c r="G35" s="62">
        <v>84520985</v>
      </c>
      <c r="H35" s="62">
        <v>2044</v>
      </c>
      <c r="I35" s="62">
        <v>263</v>
      </c>
      <c r="J35" s="62">
        <v>538350</v>
      </c>
    </row>
    <row r="36" spans="1:10" s="51" customFormat="1" ht="14.25" customHeight="1">
      <c r="A36" s="81"/>
      <c r="B36" s="49" t="s">
        <v>56</v>
      </c>
      <c r="C36" s="50" t="s">
        <v>17</v>
      </c>
      <c r="D36" s="65" t="s">
        <v>64</v>
      </c>
      <c r="E36" s="65" t="s">
        <v>64</v>
      </c>
      <c r="F36" s="65" t="s">
        <v>64</v>
      </c>
      <c r="G36" s="65" t="s">
        <v>64</v>
      </c>
      <c r="H36" s="65" t="s">
        <v>64</v>
      </c>
      <c r="I36" s="65" t="s">
        <v>64</v>
      </c>
      <c r="J36" s="65" t="s">
        <v>64</v>
      </c>
    </row>
    <row r="37" spans="1:10" ht="14.25" customHeight="1">
      <c r="A37" s="81"/>
      <c r="B37" s="39" t="s">
        <v>29</v>
      </c>
      <c r="C37" s="38" t="s">
        <v>17</v>
      </c>
      <c r="D37" s="62">
        <v>7</v>
      </c>
      <c r="E37" s="63">
        <v>1060</v>
      </c>
      <c r="F37" s="64">
        <v>26605</v>
      </c>
      <c r="G37" s="62">
        <v>51189575</v>
      </c>
      <c r="H37" s="62">
        <v>1924</v>
      </c>
      <c r="I37" s="62">
        <v>251</v>
      </c>
      <c r="J37" s="62">
        <v>482921</v>
      </c>
    </row>
    <row r="38" spans="1:10" ht="14.25" customHeight="1">
      <c r="A38" s="81"/>
      <c r="B38" s="39" t="s">
        <v>30</v>
      </c>
      <c r="C38" s="38" t="s">
        <v>17</v>
      </c>
      <c r="D38" s="62">
        <v>2</v>
      </c>
      <c r="E38" s="63">
        <v>165</v>
      </c>
      <c r="F38" s="64">
        <v>4879.5</v>
      </c>
      <c r="G38" s="62">
        <v>8800570</v>
      </c>
      <c r="H38" s="62">
        <v>1804</v>
      </c>
      <c r="I38" s="62">
        <v>296</v>
      </c>
      <c r="J38" s="62">
        <v>533368</v>
      </c>
    </row>
    <row r="39" spans="1:10" s="51" customFormat="1" ht="14.25" customHeight="1">
      <c r="A39" s="81"/>
      <c r="B39" s="49" t="s">
        <v>31</v>
      </c>
      <c r="C39" s="50" t="s">
        <v>17</v>
      </c>
      <c r="D39" s="65" t="s">
        <v>64</v>
      </c>
      <c r="E39" s="65" t="s">
        <v>64</v>
      </c>
      <c r="F39" s="65" t="s">
        <v>64</v>
      </c>
      <c r="G39" s="65" t="s">
        <v>64</v>
      </c>
      <c r="H39" s="65" t="s">
        <v>64</v>
      </c>
      <c r="I39" s="65" t="s">
        <v>64</v>
      </c>
      <c r="J39" s="65" t="s">
        <v>64</v>
      </c>
    </row>
    <row r="40" spans="1:10" ht="14.25" customHeight="1">
      <c r="A40" s="81"/>
      <c r="B40" s="39" t="s">
        <v>32</v>
      </c>
      <c r="C40" s="38" t="s">
        <v>17</v>
      </c>
      <c r="D40" s="62">
        <v>4</v>
      </c>
      <c r="E40" s="63">
        <v>430</v>
      </c>
      <c r="F40" s="64">
        <v>9286.5</v>
      </c>
      <c r="G40" s="62">
        <v>17094945</v>
      </c>
      <c r="H40" s="62">
        <v>1841</v>
      </c>
      <c r="I40" s="62">
        <v>216</v>
      </c>
      <c r="J40" s="62">
        <v>397557</v>
      </c>
    </row>
    <row r="41" spans="1:10" ht="14.25" customHeight="1">
      <c r="A41" s="81"/>
      <c r="B41" s="39" t="s">
        <v>33</v>
      </c>
      <c r="C41" s="38" t="s">
        <v>17</v>
      </c>
      <c r="D41" s="62">
        <v>27</v>
      </c>
      <c r="E41" s="63">
        <v>5713</v>
      </c>
      <c r="F41" s="64">
        <v>112961.5</v>
      </c>
      <c r="G41" s="62">
        <v>212975520</v>
      </c>
      <c r="H41" s="62">
        <v>1885</v>
      </c>
      <c r="I41" s="62">
        <v>198</v>
      </c>
      <c r="J41" s="62">
        <v>372791</v>
      </c>
    </row>
    <row r="42" spans="1:10" ht="14.25" customHeight="1">
      <c r="A42" s="82"/>
      <c r="B42" s="40" t="s">
        <v>14</v>
      </c>
      <c r="C42" s="46"/>
      <c r="D42" s="69">
        <f>SUM(D21:D41)+4</f>
        <v>169</v>
      </c>
      <c r="E42" s="70">
        <f>SUM(E21:E41)+50+60+90+65</f>
        <v>24278</v>
      </c>
      <c r="F42" s="71">
        <f>SUM(F21:F41)+1402+1912+2412.5+1794</f>
        <v>554393.5</v>
      </c>
      <c r="G42" s="69">
        <f>SUM(G21:G41)+3056550+3327810+5235105+3296265</f>
        <v>1104600780</v>
      </c>
      <c r="H42" s="69">
        <v>1992</v>
      </c>
      <c r="I42" s="69">
        <v>228</v>
      </c>
      <c r="J42" s="69">
        <v>454980</v>
      </c>
    </row>
    <row r="43" spans="1:10" ht="14.25" customHeight="1">
      <c r="A43" s="77" t="s">
        <v>51</v>
      </c>
      <c r="B43" s="39" t="s">
        <v>44</v>
      </c>
      <c r="C43" s="35" t="s">
        <v>58</v>
      </c>
      <c r="D43" s="62">
        <v>27</v>
      </c>
      <c r="E43" s="63">
        <v>2887</v>
      </c>
      <c r="F43" s="64">
        <v>79954</v>
      </c>
      <c r="G43" s="62">
        <v>140515065</v>
      </c>
      <c r="H43" s="62">
        <v>1757</v>
      </c>
      <c r="I43" s="62">
        <v>277</v>
      </c>
      <c r="J43" s="62">
        <v>486717</v>
      </c>
    </row>
    <row r="44" spans="1:10" ht="14.25" customHeight="1">
      <c r="A44" s="78"/>
      <c r="B44" s="39" t="s">
        <v>45</v>
      </c>
      <c r="C44" s="38" t="s">
        <v>17</v>
      </c>
      <c r="D44" s="62">
        <v>20</v>
      </c>
      <c r="E44" s="63">
        <v>2045</v>
      </c>
      <c r="F44" s="64">
        <v>52467.5</v>
      </c>
      <c r="G44" s="62">
        <v>92257155</v>
      </c>
      <c r="H44" s="62">
        <v>1758</v>
      </c>
      <c r="I44" s="62">
        <v>257</v>
      </c>
      <c r="J44" s="62">
        <v>451135</v>
      </c>
    </row>
    <row r="45" spans="1:10" ht="14.25" customHeight="1">
      <c r="A45" s="78"/>
      <c r="B45" s="39" t="s">
        <v>46</v>
      </c>
      <c r="C45" s="38" t="s">
        <v>17</v>
      </c>
      <c r="D45" s="62">
        <v>3</v>
      </c>
      <c r="E45" s="63">
        <v>360</v>
      </c>
      <c r="F45" s="64">
        <v>10447</v>
      </c>
      <c r="G45" s="62">
        <v>19033100</v>
      </c>
      <c r="H45" s="62">
        <v>1822</v>
      </c>
      <c r="I45" s="62">
        <v>290</v>
      </c>
      <c r="J45" s="62">
        <v>528697</v>
      </c>
    </row>
    <row r="46" spans="1:10" ht="14.25" customHeight="1">
      <c r="A46" s="78"/>
      <c r="B46" s="41" t="s">
        <v>47</v>
      </c>
      <c r="C46" s="38" t="s">
        <v>17</v>
      </c>
      <c r="D46" s="62">
        <v>108</v>
      </c>
      <c r="E46" s="63">
        <v>22693</v>
      </c>
      <c r="F46" s="64">
        <v>640930.5</v>
      </c>
      <c r="G46" s="62">
        <v>1207351035</v>
      </c>
      <c r="H46" s="62">
        <v>1884</v>
      </c>
      <c r="I46" s="62">
        <v>282</v>
      </c>
      <c r="J46" s="62">
        <v>532037</v>
      </c>
    </row>
    <row r="47" spans="1:10" ht="14.25" customHeight="1">
      <c r="A47" s="78"/>
      <c r="B47" s="54" t="s">
        <v>50</v>
      </c>
      <c r="C47" s="55"/>
      <c r="D47" s="72">
        <f>SUM(D43:D46)</f>
        <v>158</v>
      </c>
      <c r="E47" s="73">
        <f>SUM(E43:E46)</f>
        <v>27985</v>
      </c>
      <c r="F47" s="74">
        <f>SUM(F43:F46)</f>
        <v>783799</v>
      </c>
      <c r="G47" s="72">
        <f>SUM(G43:G46)</f>
        <v>1459156355</v>
      </c>
      <c r="H47" s="72">
        <v>1862</v>
      </c>
      <c r="I47" s="72">
        <v>280</v>
      </c>
      <c r="J47" s="72">
        <v>521407</v>
      </c>
    </row>
    <row r="48" spans="1:10" ht="14.25" customHeight="1">
      <c r="A48" s="78"/>
      <c r="B48" s="39" t="s">
        <v>44</v>
      </c>
      <c r="C48" s="53" t="s">
        <v>59</v>
      </c>
      <c r="D48" s="62">
        <v>2</v>
      </c>
      <c r="E48" s="63">
        <v>95</v>
      </c>
      <c r="F48" s="64">
        <v>3113</v>
      </c>
      <c r="G48" s="62">
        <v>4171885</v>
      </c>
      <c r="H48" s="62">
        <v>1340</v>
      </c>
      <c r="I48" s="62">
        <v>328</v>
      </c>
      <c r="J48" s="62">
        <v>439146</v>
      </c>
    </row>
    <row r="49" spans="1:10" ht="14.25" customHeight="1">
      <c r="A49" s="78"/>
      <c r="B49" s="39" t="s">
        <v>49</v>
      </c>
      <c r="C49" s="38" t="s">
        <v>17</v>
      </c>
      <c r="D49" s="62">
        <v>2</v>
      </c>
      <c r="E49" s="63">
        <v>65</v>
      </c>
      <c r="F49" s="64">
        <v>1584.5</v>
      </c>
      <c r="G49" s="62">
        <v>2611975</v>
      </c>
      <c r="H49" s="62">
        <v>1648</v>
      </c>
      <c r="I49" s="62">
        <v>244</v>
      </c>
      <c r="J49" s="62">
        <v>401842</v>
      </c>
    </row>
    <row r="50" spans="1:10" ht="14.25" customHeight="1">
      <c r="A50" s="78"/>
      <c r="B50" s="39" t="s">
        <v>48</v>
      </c>
      <c r="C50" s="38" t="s">
        <v>17</v>
      </c>
      <c r="D50" s="62">
        <v>2</v>
      </c>
      <c r="E50" s="63">
        <v>130</v>
      </c>
      <c r="F50" s="64">
        <v>5172</v>
      </c>
      <c r="G50" s="62">
        <v>9280180</v>
      </c>
      <c r="H50" s="62">
        <v>1794</v>
      </c>
      <c r="I50" s="62">
        <v>398</v>
      </c>
      <c r="J50" s="62">
        <v>713860</v>
      </c>
    </row>
    <row r="51" spans="1:10" ht="14.25" customHeight="1">
      <c r="A51" s="79"/>
      <c r="B51" s="48" t="s">
        <v>50</v>
      </c>
      <c r="C51" s="42"/>
      <c r="D51" s="69">
        <f>SUM(D48:D50)</f>
        <v>6</v>
      </c>
      <c r="E51" s="70">
        <f>SUM(E48:E50)</f>
        <v>290</v>
      </c>
      <c r="F51" s="71">
        <f>SUM(F48:F50)</f>
        <v>9869.5</v>
      </c>
      <c r="G51" s="69">
        <f>SUM(G48:G50)</f>
        <v>16064040</v>
      </c>
      <c r="H51" s="69">
        <v>1628</v>
      </c>
      <c r="I51" s="69">
        <v>340</v>
      </c>
      <c r="J51" s="69">
        <v>553932</v>
      </c>
    </row>
    <row r="52" ht="12">
      <c r="A52" s="43" t="s">
        <v>62</v>
      </c>
    </row>
    <row r="53" ht="12">
      <c r="B53" s="5" t="s">
        <v>61</v>
      </c>
    </row>
  </sheetData>
  <mergeCells count="4">
    <mergeCell ref="A8:B8"/>
    <mergeCell ref="A43:A51"/>
    <mergeCell ref="A10:A20"/>
    <mergeCell ref="A21:A4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2005-08-01T06:53:40Z</cp:lastPrinted>
  <dcterms:created xsi:type="dcterms:W3CDTF">2002-02-01T06:25:17Z</dcterms:created>
  <dcterms:modified xsi:type="dcterms:W3CDTF">2005-08-01T06:54:02Z</dcterms:modified>
  <cp:category/>
  <cp:version/>
  <cp:contentType/>
  <cp:contentStatus/>
</cp:coreProperties>
</file>