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2-1" sheetId="1" r:id="rId1"/>
    <sheet name="2-2" sheetId="2" r:id="rId2"/>
  </sheets>
  <definedNames>
    <definedName name="_xlnm.Print_Area" localSheetId="0">'2-1'!$A$1:$AE$44</definedName>
    <definedName name="_xlnm.Print_Area" localSheetId="1">'2-2'!$A$1:$AE$45</definedName>
  </definedNames>
  <calcPr fullCalcOnLoad="1"/>
</workbook>
</file>

<file path=xl/sharedStrings.xml><?xml version="1.0" encoding="utf-8"?>
<sst xmlns="http://schemas.openxmlformats.org/spreadsheetml/2006/main" count="249" uniqueCount="162">
  <si>
    <t>出　生</t>
  </si>
  <si>
    <t>実数</t>
  </si>
  <si>
    <t>乳児死亡</t>
  </si>
  <si>
    <t>総　　　数</t>
  </si>
  <si>
    <t>自　　　然</t>
  </si>
  <si>
    <t>人　　　工</t>
  </si>
  <si>
    <t>人 口 動 態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</si>
  <si>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</si>
  <si>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</si>
  <si>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</si>
  <si>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</si>
  <si>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</si>
  <si>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</si>
  <si>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</si>
  <si>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</si>
  <si>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</si>
  <si>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</si>
  <si>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</si>
  <si>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</si>
  <si>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</si>
  <si>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</si>
  <si>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</si>
  <si>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</si>
  <si>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</si>
  <si>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</si>
  <si>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</si>
  <si>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</si>
  <si>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</si>
  <si>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</si>
  <si>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</si>
  <si>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</si>
  <si>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</si>
  <si>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</si>
  <si>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</si>
  <si>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</si>
  <si>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</si>
  <si>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</si>
  <si>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</si>
  <si>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</si>
  <si>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</si>
  <si>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</si>
  <si>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</si>
  <si>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</si>
  <si>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</si>
  <si>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</si>
  <si>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</si>
  <si>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</si>
  <si>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</si>
  <si>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</si>
  <si>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</si>
  <si>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</si>
  <si>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</si>
  <si>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高</t>
  </si>
  <si>
    <t>築</t>
  </si>
  <si>
    <t>宇</t>
  </si>
  <si>
    <t>西</t>
  </si>
  <si>
    <t>東</t>
  </si>
  <si>
    <t>速</t>
  </si>
  <si>
    <t>大分</t>
  </si>
  <si>
    <t>北</t>
  </si>
  <si>
    <t>国</t>
  </si>
  <si>
    <t>姫</t>
  </si>
  <si>
    <t>武</t>
  </si>
  <si>
    <t>安</t>
  </si>
  <si>
    <t>山</t>
  </si>
  <si>
    <t>野</t>
  </si>
  <si>
    <t>挾</t>
  </si>
  <si>
    <t>庄</t>
  </si>
  <si>
    <t>湯</t>
  </si>
  <si>
    <t>第３表　　人　　口　　動　　態　　総　　覧　・　市　　町　　村　　別</t>
  </si>
  <si>
    <t>３　表　（２－１）</t>
  </si>
  <si>
    <t>真</t>
  </si>
  <si>
    <t>香</t>
  </si>
  <si>
    <t>３　表　（２－２）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</si>
  <si>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</si>
  <si>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</si>
  <si>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</si>
  <si>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</si>
  <si>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</si>
  <si>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</si>
  <si>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</si>
  <si>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</si>
  <si>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</si>
  <si>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</si>
  <si>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</si>
  <si>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</si>
  <si>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</si>
  <si>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</si>
  <si>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</si>
  <si>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</si>
  <si>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</si>
  <si>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</si>
  <si>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</si>
  <si>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</si>
  <si>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</si>
  <si>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</si>
  <si>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</si>
  <si>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</si>
  <si>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</si>
  <si>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</si>
  <si>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</si>
  <si>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</si>
  <si>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</si>
  <si>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</si>
  <si>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</si>
  <si>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</si>
  <si>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</si>
  <si>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</si>
  <si>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</si>
  <si>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</si>
  <si>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</si>
  <si>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</si>
  <si>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</si>
  <si>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</si>
  <si>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</si>
  <si>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</si>
  <si>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</si>
  <si>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</si>
  <si>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</si>
  <si>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</si>
  <si>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</si>
  <si>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</si>
  <si>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</si>
  <si>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</si>
  <si>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</si>
  <si>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</si>
  <si>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</si>
  <si>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</si>
  <si>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</si>
  <si>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</si>
  <si>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</si>
  <si>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</si>
  <si>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</si>
  <si>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</si>
  <si>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</si>
  <si>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</si>
  <si>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</si>
  <si>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</si>
  <si>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</si>
  <si>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</si>
  <si>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</si>
  <si>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</si>
  <si>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</si>
  <si>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</si>
  <si>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</si>
  <si>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</si>
  <si>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荻</t>
  </si>
  <si>
    <t>久</t>
  </si>
  <si>
    <t>玖</t>
  </si>
  <si>
    <t>九</t>
  </si>
  <si>
    <t>日</t>
  </si>
  <si>
    <t>前</t>
  </si>
  <si>
    <t>中</t>
  </si>
  <si>
    <t>天</t>
  </si>
  <si>
    <t>下</t>
  </si>
  <si>
    <t>耶</t>
  </si>
  <si>
    <t>山</t>
  </si>
  <si>
    <t>院</t>
  </si>
  <si>
    <t>安</t>
  </si>
  <si>
    <t>自然増加　　　　　　　（出生－死亡）</t>
  </si>
  <si>
    <t>平成１４年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</si>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</sst>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</numFmts>
  <fonts count="1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distributed" textRotation="255"/>
    </xf>
    <xf numFmtId="187" fontId="8" fillId="0" borderId="3" xfId="0" applyNumberFormat="1" applyFont="1" applyBorder="1" applyAlignment="1">
      <alignment horizontal="center" vertical="distributed" textRotation="255" wrapText="1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7" fontId="9" fillId="0" borderId="0" xfId="0" applyNumberFormat="1" applyFont="1" applyAlignment="1">
      <alignment vertical="center"/>
    </xf>
    <xf numFmtId="187" fontId="8" fillId="0" borderId="2" xfId="0" applyNumberFormat="1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93" fontId="10" fillId="0" borderId="6" xfId="0" applyNumberFormat="1" applyFont="1" applyBorder="1" applyAlignment="1" applyProtection="1">
      <alignment horizontal="right" vertical="center"/>
      <protection locked="0"/>
    </xf>
    <xf numFmtId="192" fontId="10" fillId="0" borderId="0" xfId="15" applyNumberFormat="1" applyFont="1" applyBorder="1" applyAlignment="1" applyProtection="1">
      <alignment horizontal="right" vertical="center"/>
      <protection locked="0"/>
    </xf>
    <xf numFmtId="193" fontId="10" fillId="0" borderId="7" xfId="0" applyNumberFormat="1" applyFont="1" applyBorder="1" applyAlignment="1" applyProtection="1">
      <alignment horizontal="right" vertical="center"/>
      <protection locked="0"/>
    </xf>
    <xf numFmtId="192" fontId="10" fillId="0" borderId="0" xfId="0" applyNumberFormat="1" applyFont="1" applyAlignment="1" applyProtection="1">
      <alignment horizontal="right" vertical="center"/>
      <protection locked="0"/>
    </xf>
    <xf numFmtId="194" fontId="10" fillId="0" borderId="0" xfId="0" applyNumberFormat="1" applyFont="1" applyAlignment="1" applyProtection="1">
      <alignment horizontal="right" vertical="center"/>
      <protection locked="0"/>
    </xf>
    <xf numFmtId="193" fontId="1" fillId="0" borderId="6" xfId="0" applyNumberFormat="1" applyFont="1" applyBorder="1" applyAlignment="1" applyProtection="1">
      <alignment horizontal="right" vertical="center"/>
      <protection locked="0"/>
    </xf>
    <xf numFmtId="192" fontId="11" fillId="0" borderId="0" xfId="0" applyNumberFormat="1" applyFont="1" applyBorder="1" applyAlignment="1" applyProtection="1">
      <alignment horizontal="right" vertical="center"/>
      <protection locked="0"/>
    </xf>
    <xf numFmtId="193" fontId="1" fillId="0" borderId="0" xfId="0" applyNumberFormat="1" applyFont="1" applyBorder="1" applyAlignment="1" applyProtection="1">
      <alignment horizontal="right" vertical="center"/>
      <protection locked="0"/>
    </xf>
    <xf numFmtId="192" fontId="11" fillId="0" borderId="0" xfId="0" applyNumberFormat="1" applyFont="1" applyAlignment="1" applyProtection="1">
      <alignment horizontal="right" vertical="center"/>
      <protection locked="0"/>
    </xf>
    <xf numFmtId="193" fontId="1" fillId="0" borderId="0" xfId="0" applyNumberFormat="1" applyFont="1" applyAlignment="1" applyProtection="1">
      <alignment horizontal="right" vertical="center"/>
      <protection locked="0"/>
    </xf>
    <xf numFmtId="194" fontId="11" fillId="0" borderId="0" xfId="0" applyNumberFormat="1" applyFont="1" applyAlignment="1" applyProtection="1">
      <alignment horizontal="right" vertical="center"/>
      <protection locked="0"/>
    </xf>
    <xf numFmtId="192" fontId="11" fillId="0" borderId="0" xfId="15" applyNumberFormat="1" applyFont="1" applyBorder="1" applyAlignment="1" applyProtection="1">
      <alignment horizontal="right" vertical="center"/>
      <protection locked="0"/>
    </xf>
    <xf numFmtId="193" fontId="10" fillId="0" borderId="0" xfId="0" applyNumberFormat="1" applyFont="1" applyBorder="1" applyAlignment="1" applyProtection="1">
      <alignment horizontal="right" vertical="center"/>
      <protection locked="0"/>
    </xf>
    <xf numFmtId="192" fontId="10" fillId="0" borderId="0" xfId="0" applyNumberFormat="1" applyFont="1" applyBorder="1" applyAlignment="1" applyProtection="1">
      <alignment horizontal="right" vertical="center"/>
      <protection locked="0"/>
    </xf>
    <xf numFmtId="194" fontId="10" fillId="0" borderId="0" xfId="0" applyNumberFormat="1" applyFont="1" applyBorder="1" applyAlignment="1" applyProtection="1">
      <alignment horizontal="right" vertical="center"/>
      <protection locked="0"/>
    </xf>
    <xf numFmtId="194" fontId="11" fillId="0" borderId="0" xfId="0" applyNumberFormat="1" applyFont="1" applyBorder="1" applyAlignment="1" applyProtection="1">
      <alignment horizontal="right" vertical="center"/>
      <protection locked="0"/>
    </xf>
    <xf numFmtId="193" fontId="1" fillId="0" borderId="8" xfId="0" applyNumberFormat="1" applyFont="1" applyBorder="1" applyAlignment="1">
      <alignment horizontal="right" vertical="center"/>
    </xf>
    <xf numFmtId="192" fontId="11" fillId="0" borderId="1" xfId="0" applyNumberFormat="1" applyFont="1" applyBorder="1" applyAlignment="1">
      <alignment horizontal="right" vertical="center"/>
    </xf>
    <xf numFmtId="193" fontId="1" fillId="0" borderId="1" xfId="0" applyNumberFormat="1" applyFont="1" applyBorder="1" applyAlignment="1">
      <alignment horizontal="right" vertical="center"/>
    </xf>
    <xf numFmtId="194" fontId="11" fillId="0" borderId="1" xfId="0" applyNumberFormat="1" applyFont="1" applyBorder="1" applyAlignment="1">
      <alignment horizontal="right" vertical="center"/>
    </xf>
    <xf numFmtId="193" fontId="10" fillId="0" borderId="0" xfId="0" applyNumberFormat="1" applyFont="1" applyAlignment="1" applyProtection="1">
      <alignment horizontal="right" vertical="center"/>
      <protection locked="0"/>
    </xf>
    <xf numFmtId="192" fontId="1" fillId="0" borderId="0" xfId="0" applyNumberFormat="1" applyFont="1" applyBorder="1" applyAlignment="1" applyProtection="1">
      <alignment horizontal="right" vertical="center"/>
      <protection locked="0"/>
    </xf>
    <xf numFmtId="192" fontId="1" fillId="0" borderId="0" xfId="0" applyNumberFormat="1" applyFont="1" applyAlignment="1" applyProtection="1">
      <alignment horizontal="right" vertical="center"/>
      <protection locked="0"/>
    </xf>
    <xf numFmtId="194" fontId="1" fillId="0" borderId="0" xfId="0" applyNumberFormat="1" applyFont="1" applyAlignment="1" applyProtection="1">
      <alignment horizontal="right" vertical="center"/>
      <protection locked="0"/>
    </xf>
    <xf numFmtId="191" fontId="1" fillId="0" borderId="0" xfId="0" applyNumberFormat="1" applyFont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193" fontId="1" fillId="0" borderId="11" xfId="0" applyNumberFormat="1" applyFont="1" applyBorder="1" applyAlignment="1" applyProtection="1">
      <alignment horizontal="right" vertical="center"/>
      <protection locked="0"/>
    </xf>
    <xf numFmtId="192" fontId="11" fillId="0" borderId="9" xfId="15" applyNumberFormat="1" applyFont="1" applyBorder="1" applyAlignment="1" applyProtection="1">
      <alignment horizontal="right" vertical="center"/>
      <protection locked="0"/>
    </xf>
    <xf numFmtId="193" fontId="1" fillId="0" borderId="9" xfId="0" applyNumberFormat="1" applyFont="1" applyBorder="1" applyAlignment="1" applyProtection="1">
      <alignment horizontal="right" vertical="center"/>
      <protection locked="0"/>
    </xf>
    <xf numFmtId="192" fontId="11" fillId="0" borderId="9" xfId="0" applyNumberFormat="1" applyFont="1" applyBorder="1" applyAlignment="1" applyProtection="1">
      <alignment horizontal="right" vertical="center"/>
      <protection locked="0"/>
    </xf>
    <xf numFmtId="194" fontId="11" fillId="0" borderId="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/>
    </xf>
    <xf numFmtId="58" fontId="3" fillId="0" borderId="0" xfId="0" applyNumberFormat="1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93" fontId="11" fillId="0" borderId="0" xfId="0" applyNumberFormat="1" applyFont="1" applyAlignment="1" applyProtection="1">
      <alignment horizontal="right" vertical="center"/>
      <protection locked="0"/>
    </xf>
    <xf numFmtId="193" fontId="11" fillId="0" borderId="9" xfId="0" applyNumberFormat="1" applyFont="1" applyAlignment="1" applyProtection="1">
      <alignment horizontal="right" vertical="center"/>
      <protection locked="0"/>
    </xf>
    <xf numFmtId="193" fontId="11" fillId="0" borderId="1" xfId="0" applyNumberFormat="1" applyFont="1" applyAlignment="1" applyProtection="1">
      <alignment horizontal="right" vertical="center"/>
      <protection locked="0"/>
    </xf>
    <xf numFmtId="193" fontId="11" fillId="0" borderId="0" xfId="0" applyNumberFormat="1" applyFont="1" applyBorder="1" applyAlignment="1" applyProtection="1">
      <alignment horizontal="right" vertical="center"/>
      <protection locked="0"/>
    </xf>
    <xf numFmtId="193" fontId="11" fillId="0" borderId="9" xfId="0" applyNumberFormat="1" applyFont="1" applyBorder="1" applyAlignment="1" applyProtection="1">
      <alignment horizontal="right" vertical="center"/>
      <protection locked="0"/>
    </xf>
    <xf numFmtId="193" fontId="11" fillId="0" borderId="1" xfId="0" applyNumberFormat="1" applyFont="1" applyBorder="1" applyAlignment="1">
      <alignment horizontal="right" vertical="center"/>
    </xf>
    <xf numFmtId="191" fontId="13" fillId="0" borderId="7" xfId="0" applyNumberFormat="1" applyFont="1" applyBorder="1" applyAlignment="1" applyProtection="1">
      <alignment horizontal="right" vertical="center"/>
      <protection locked="0"/>
    </xf>
    <xf numFmtId="191" fontId="13" fillId="0" borderId="0" xfId="0" applyNumberFormat="1" applyFont="1" applyAlignment="1" applyProtection="1">
      <alignment horizontal="right" vertical="center"/>
      <protection locked="0"/>
    </xf>
    <xf numFmtId="191" fontId="13" fillId="0" borderId="0" xfId="0" applyNumberFormat="1" applyFont="1" applyBorder="1" applyAlignment="1" applyProtection="1">
      <alignment horizontal="right" vertical="center"/>
      <protection locked="0"/>
    </xf>
    <xf numFmtId="191" fontId="1" fillId="0" borderId="0" xfId="0" applyNumberFormat="1" applyFont="1" applyBorder="1" applyAlignment="1" applyProtection="1">
      <alignment horizontal="right" vertical="center"/>
      <protection locked="0"/>
    </xf>
    <xf numFmtId="191" fontId="1" fillId="0" borderId="9" xfId="0" applyNumberFormat="1" applyFont="1" applyBorder="1" applyAlignment="1" applyProtection="1">
      <alignment horizontal="right" vertical="center"/>
      <protection locked="0"/>
    </xf>
    <xf numFmtId="191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187" fontId="8" fillId="0" borderId="12" xfId="0" applyNumberFormat="1" applyFont="1" applyBorder="1" applyAlignment="1">
      <alignment horizontal="center" vertical="distributed" textRotation="255" wrapText="1"/>
    </xf>
    <xf numFmtId="187" fontId="8" fillId="0" borderId="11" xfId="0" applyNumberFormat="1" applyFont="1" applyBorder="1" applyAlignment="1">
      <alignment horizontal="center" vertical="distributed" textRotation="255" wrapText="1"/>
    </xf>
    <xf numFmtId="0" fontId="8" fillId="0" borderId="20" xfId="0" applyFont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 vertical="distributed" textRotation="255" wrapText="1"/>
    </xf>
    <xf numFmtId="187" fontId="8" fillId="0" borderId="21" xfId="0" applyNumberFormat="1" applyFont="1" applyBorder="1" applyAlignment="1">
      <alignment horizontal="center" vertical="distributed" textRotation="255" wrapText="1"/>
    </xf>
    <xf numFmtId="0" fontId="8" fillId="0" borderId="17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17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tabSelected="1" zoomScale="80" zoomScaleNormal="8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625" style="1" customWidth="1"/>
    <col min="4" max="4" width="8.00390625" style="3" customWidth="1"/>
    <col min="5" max="5" width="7.625" style="1" customWidth="1"/>
    <col min="6" max="6" width="9.625" style="3" customWidth="1"/>
    <col min="7" max="7" width="9.625" style="1" customWidth="1"/>
    <col min="8" max="8" width="9.625" style="3" customWidth="1"/>
    <col min="9" max="9" width="9.625" style="1" customWidth="1"/>
    <col min="10" max="10" width="9.625" style="3" customWidth="1"/>
    <col min="11" max="11" width="7.125" style="1" customWidth="1"/>
    <col min="12" max="12" width="7.125" style="3" customWidth="1"/>
    <col min="13" max="13" width="7.125" style="1" customWidth="1"/>
    <col min="14" max="14" width="7.125" style="3" customWidth="1"/>
    <col min="15" max="15" width="7.625" style="1" customWidth="1"/>
    <col min="16" max="16" width="7.625" style="3" customWidth="1"/>
    <col min="17" max="17" width="7.625" style="1" customWidth="1"/>
    <col min="18" max="18" width="7.625" style="3" customWidth="1"/>
    <col min="19" max="19" width="7.625" style="1" customWidth="1"/>
    <col min="20" max="20" width="7.625" style="3" customWidth="1"/>
    <col min="21" max="21" width="6.875" style="1" customWidth="1"/>
    <col min="22" max="22" width="7.125" style="3" customWidth="1"/>
    <col min="23" max="23" width="6.875" style="1" customWidth="1"/>
    <col min="24" max="24" width="7.125" style="3" customWidth="1"/>
    <col min="25" max="25" width="6.875" style="1" customWidth="1"/>
    <col min="26" max="26" width="7.125" style="3" customWidth="1"/>
    <col min="27" max="27" width="9.75390625" style="1" customWidth="1"/>
    <col min="28" max="28" width="7.625" style="3" customWidth="1"/>
    <col min="29" max="29" width="9.75390625" style="1" customWidth="1"/>
    <col min="30" max="30" width="9.625" style="3" customWidth="1"/>
    <col min="31" max="31" width="4.125" style="1" customWidth="1"/>
    <col min="32" max="32" width="14.25390625" style="1" customWidth="1"/>
    <col min="33" max="16384" width="9.00390625" style="1" customWidth="1"/>
  </cols>
  <sheetData>
    <row r="1" spans="1:32" ht="21" customHeight="1">
      <c r="A1" s="50" t="s">
        <v>6</v>
      </c>
      <c r="B1" s="4"/>
      <c r="D1" s="104" t="s">
        <v>69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3"/>
      <c r="AE1" s="13"/>
      <c r="AF1" s="13"/>
    </row>
    <row r="2" spans="1:31" ht="21" customHeight="1">
      <c r="A2" s="50" t="s">
        <v>70</v>
      </c>
      <c r="B2" s="7"/>
      <c r="D2" s="3" t="s">
        <v>161</v>
      </c>
      <c r="H2" s="3" t="s">
        <v>161</v>
      </c>
      <c r="AE2" s="4"/>
    </row>
    <row r="3" spans="4:31" ht="14.25" thickBot="1">
      <c r="D3" s="3" t="s">
        <v>161</v>
      </c>
      <c r="AE3" s="51" t="s">
        <v>160</v>
      </c>
    </row>
    <row r="4" spans="1:32" s="2" customFormat="1" ht="21" customHeight="1">
      <c r="A4" s="71" t="s">
        <v>7</v>
      </c>
      <c r="B4" s="72"/>
      <c r="C4" s="107" t="s">
        <v>0</v>
      </c>
      <c r="D4" s="72"/>
      <c r="E4" s="84" t="s">
        <v>29</v>
      </c>
      <c r="F4" s="105"/>
      <c r="G4" s="107" t="s">
        <v>30</v>
      </c>
      <c r="H4" s="72"/>
      <c r="I4" s="109" t="s">
        <v>159</v>
      </c>
      <c r="J4" s="110"/>
      <c r="K4" s="109" t="s">
        <v>2</v>
      </c>
      <c r="L4" s="72"/>
      <c r="M4" s="84" t="s">
        <v>31</v>
      </c>
      <c r="N4" s="85"/>
      <c r="O4" s="89" t="s">
        <v>33</v>
      </c>
      <c r="P4" s="90"/>
      <c r="Q4" s="90"/>
      <c r="R4" s="90"/>
      <c r="S4" s="90"/>
      <c r="T4" s="91"/>
      <c r="U4" s="89" t="s">
        <v>34</v>
      </c>
      <c r="V4" s="90"/>
      <c r="W4" s="90"/>
      <c r="X4" s="90"/>
      <c r="Y4" s="90"/>
      <c r="Z4" s="91"/>
      <c r="AA4" s="92" t="s">
        <v>38</v>
      </c>
      <c r="AB4" s="98"/>
      <c r="AC4" s="92" t="s">
        <v>39</v>
      </c>
      <c r="AD4" s="93"/>
      <c r="AE4" s="101" t="s">
        <v>40</v>
      </c>
      <c r="AF4" s="88"/>
    </row>
    <row r="5" spans="1:32" s="2" customFormat="1" ht="33" customHeight="1">
      <c r="A5" s="73"/>
      <c r="B5" s="74"/>
      <c r="C5" s="108"/>
      <c r="D5" s="76"/>
      <c r="E5" s="86"/>
      <c r="F5" s="106"/>
      <c r="G5" s="108"/>
      <c r="H5" s="76"/>
      <c r="I5" s="111"/>
      <c r="J5" s="112"/>
      <c r="K5" s="108"/>
      <c r="L5" s="76"/>
      <c r="M5" s="86"/>
      <c r="N5" s="87"/>
      <c r="O5" s="83" t="s">
        <v>3</v>
      </c>
      <c r="P5" s="83"/>
      <c r="Q5" s="82" t="s">
        <v>4</v>
      </c>
      <c r="R5" s="81"/>
      <c r="S5" s="83" t="s">
        <v>5</v>
      </c>
      <c r="T5" s="81"/>
      <c r="U5" s="83" t="s">
        <v>3</v>
      </c>
      <c r="V5" s="83"/>
      <c r="W5" s="113" t="s">
        <v>35</v>
      </c>
      <c r="X5" s="81"/>
      <c r="Y5" s="80" t="s">
        <v>36</v>
      </c>
      <c r="Z5" s="81"/>
      <c r="AA5" s="94" t="s">
        <v>1</v>
      </c>
      <c r="AB5" s="99" t="s">
        <v>27</v>
      </c>
      <c r="AC5" s="94" t="s">
        <v>1</v>
      </c>
      <c r="AD5" s="96" t="s">
        <v>27</v>
      </c>
      <c r="AE5" s="102"/>
      <c r="AF5" s="88"/>
    </row>
    <row r="6" spans="1:32" s="2" customFormat="1" ht="85.5" customHeight="1">
      <c r="A6" s="75"/>
      <c r="B6" s="76"/>
      <c r="C6" s="8" t="s">
        <v>1</v>
      </c>
      <c r="D6" s="9" t="s">
        <v>27</v>
      </c>
      <c r="E6" s="8" t="s">
        <v>1</v>
      </c>
      <c r="F6" s="9" t="s">
        <v>28</v>
      </c>
      <c r="G6" s="8" t="s">
        <v>1</v>
      </c>
      <c r="H6" s="9" t="s">
        <v>27</v>
      </c>
      <c r="I6" s="8" t="s">
        <v>1</v>
      </c>
      <c r="J6" s="9" t="s">
        <v>27</v>
      </c>
      <c r="K6" s="8" t="s">
        <v>1</v>
      </c>
      <c r="L6" s="9" t="s">
        <v>28</v>
      </c>
      <c r="M6" s="8" t="s">
        <v>1</v>
      </c>
      <c r="N6" s="9" t="s">
        <v>28</v>
      </c>
      <c r="O6" s="8" t="s">
        <v>1</v>
      </c>
      <c r="P6" s="9" t="s">
        <v>32</v>
      </c>
      <c r="Q6" s="8" t="s">
        <v>1</v>
      </c>
      <c r="R6" s="9" t="s">
        <v>32</v>
      </c>
      <c r="S6" s="8" t="s">
        <v>1</v>
      </c>
      <c r="T6" s="15" t="s">
        <v>32</v>
      </c>
      <c r="U6" s="8" t="s">
        <v>1</v>
      </c>
      <c r="V6" s="9" t="s">
        <v>32</v>
      </c>
      <c r="W6" s="8" t="s">
        <v>1</v>
      </c>
      <c r="X6" s="9" t="s">
        <v>32</v>
      </c>
      <c r="Y6" s="8" t="s">
        <v>1</v>
      </c>
      <c r="Z6" s="9" t="s">
        <v>37</v>
      </c>
      <c r="AA6" s="95"/>
      <c r="AB6" s="100"/>
      <c r="AC6" s="95"/>
      <c r="AD6" s="97"/>
      <c r="AE6" s="103"/>
      <c r="AF6" s="88"/>
    </row>
    <row r="7" spans="1:37" ht="19.5" customHeight="1">
      <c r="A7" s="69" t="s">
        <v>8</v>
      </c>
      <c r="B7" s="79"/>
      <c r="C7" s="18">
        <f>SUM(C9:C10)</f>
        <v>10424</v>
      </c>
      <c r="D7" s="19">
        <f>IF(OR(C7=0,AF7=0),0,ROUND(C7/AF7*1000,1))</f>
        <v>8.6</v>
      </c>
      <c r="E7" s="20">
        <f>SUM(E9:E10)</f>
        <v>897</v>
      </c>
      <c r="F7" s="21">
        <f>IF(OR(E7=0,C7=0),0,ROUND(E7/C7*1000,1))</f>
        <v>86.1</v>
      </c>
      <c r="G7" s="20">
        <f>SUM(G9:G10)</f>
        <v>11211</v>
      </c>
      <c r="H7" s="21">
        <f>IF(OR(G7=0,AF7=0),0,ROUND(G7/AF7*1000,1))</f>
        <v>9.2</v>
      </c>
      <c r="I7" s="20">
        <f>SUM(I9:I10)</f>
        <v>-787</v>
      </c>
      <c r="J7" s="21">
        <f>IF(OR(C7=0,G7=0,AF7=0),0,ROUND((C7-G7)/AF7*1000,1))</f>
        <v>-0.6</v>
      </c>
      <c r="K7" s="20">
        <f>SUM(K9:K10)</f>
        <v>37</v>
      </c>
      <c r="L7" s="21">
        <f>IF(OR(K7=0,C7=0),0,ROUND(K7/C7*1000,1))</f>
        <v>3.5</v>
      </c>
      <c r="M7" s="20">
        <f>SUM(M9:M10)</f>
        <v>26</v>
      </c>
      <c r="N7" s="21">
        <f>IF(OR(M7=0,C7=0),0,ROUND(M7/C7*1000,1))</f>
        <v>2.5</v>
      </c>
      <c r="O7" s="20">
        <f>SUM(O9:O10)</f>
        <v>388</v>
      </c>
      <c r="P7" s="19">
        <f>IF(OR(O7=0,C7=0),0,ROUND(O7/(C7+O7)*1000,1))</f>
        <v>35.9</v>
      </c>
      <c r="Q7" s="20">
        <f>SUM(Q9:Q10)</f>
        <v>118</v>
      </c>
      <c r="R7" s="21">
        <f>IF(OR(Q7=0,C7=0,O7=0),0,ROUND(Q7/(C7+O7)*1000,1))</f>
        <v>10.9</v>
      </c>
      <c r="S7" s="20">
        <f>SUM(S9:S10)</f>
        <v>270</v>
      </c>
      <c r="T7" s="21">
        <f>IF(OR(S7=0,C7=0,O7=0),0,ROUND(S7/(C7+O7)*1000,1))</f>
        <v>25</v>
      </c>
      <c r="U7" s="20">
        <f>SUM(U9:U10)</f>
        <v>62</v>
      </c>
      <c r="V7" s="21">
        <f>IF(OR(U7=0,C7=0),0,ROUND(U7/(C7+W7)*1000,1))</f>
        <v>5.9</v>
      </c>
      <c r="W7" s="20">
        <f>SUM(W9:W10)</f>
        <v>39</v>
      </c>
      <c r="X7" s="21">
        <f>IF(OR(W7=0,C7=0),0,ROUND(W7/(C7+W7)*1000,1))</f>
        <v>3.7</v>
      </c>
      <c r="Y7" s="20">
        <f>SUM(Y9:Y10)</f>
        <v>23</v>
      </c>
      <c r="Z7" s="21">
        <f>IF(OR(Y7=0,C7=0),0,ROUND(Y7/C7*1000,1))</f>
        <v>2.2</v>
      </c>
      <c r="AA7" s="20">
        <f>SUM(AA9:AA10)</f>
        <v>6306</v>
      </c>
      <c r="AB7" s="21">
        <f>IF(OR(AA7=0,AF7=0),0,ROUND(AA7/AF7*1000,1))</f>
        <v>5.2</v>
      </c>
      <c r="AC7" s="20">
        <f>SUM(AC9:AC10)</f>
        <v>2682</v>
      </c>
      <c r="AD7" s="22">
        <f>IF(OR(AC7=0,AF7=0),0,ROUND(AC7/AF7*1000,2))</f>
        <v>2.21</v>
      </c>
      <c r="AE7" s="52" t="s">
        <v>41</v>
      </c>
      <c r="AF7" s="63">
        <v>1214000</v>
      </c>
      <c r="AJ7" s="11"/>
      <c r="AK7" s="10"/>
    </row>
    <row r="8" spans="3:32" ht="11.25" customHeight="1">
      <c r="C8" s="18"/>
      <c r="D8" s="31"/>
      <c r="E8" s="38"/>
      <c r="F8" s="21"/>
      <c r="G8" s="38"/>
      <c r="H8" s="21"/>
      <c r="I8" s="38"/>
      <c r="J8" s="21"/>
      <c r="K8" s="38"/>
      <c r="L8" s="21"/>
      <c r="M8" s="38"/>
      <c r="N8" s="21"/>
      <c r="O8" s="30"/>
      <c r="P8" s="31"/>
      <c r="Q8" s="38"/>
      <c r="R8" s="21"/>
      <c r="S8" s="38"/>
      <c r="T8" s="21"/>
      <c r="U8" s="38"/>
      <c r="V8" s="21"/>
      <c r="W8" s="38"/>
      <c r="X8" s="21"/>
      <c r="Y8" s="38"/>
      <c r="Z8" s="21"/>
      <c r="AA8" s="38"/>
      <c r="AB8" s="21"/>
      <c r="AC8" s="38"/>
      <c r="AD8" s="22"/>
      <c r="AE8" s="53"/>
      <c r="AF8" s="64"/>
    </row>
    <row r="9" spans="1:32" ht="19.5" customHeight="1">
      <c r="A9" s="69" t="s">
        <v>9</v>
      </c>
      <c r="B9" s="70"/>
      <c r="C9" s="18">
        <f>SUM(C12:C22)</f>
        <v>8344</v>
      </c>
      <c r="D9" s="19">
        <f>IF(OR(C9=0,AF9=0),0,ROUND(C9/AF9*1000,1))</f>
        <v>9.2</v>
      </c>
      <c r="E9" s="38">
        <f>SUM(E12:E22)</f>
        <v>726</v>
      </c>
      <c r="F9" s="21">
        <f>IF(OR(E9=0,C9=0),0,ROUND(E9/C9*1000,1))</f>
        <v>87</v>
      </c>
      <c r="G9" s="38">
        <f>SUM(G12:G22)</f>
        <v>7398</v>
      </c>
      <c r="H9" s="21">
        <f>IF(OR(G9=0,AF9=0),0,ROUND(G9/AF9*1000,1))</f>
        <v>8.2</v>
      </c>
      <c r="I9" s="38">
        <f>SUM(I12:I22)</f>
        <v>946</v>
      </c>
      <c r="J9" s="21">
        <f>IF(OR(,C9=0,G9=0,AF9=0),0,ROUND((C9-G9)/AF9*1000,1))</f>
        <v>1</v>
      </c>
      <c r="K9" s="38">
        <f>SUM(K12:K22)</f>
        <v>28</v>
      </c>
      <c r="L9" s="21">
        <f>IF(OR(K9=0,C9=0),0,ROUND(K9/C9*1000,1))</f>
        <v>3.4</v>
      </c>
      <c r="M9" s="38">
        <f>SUM(M12:M22)</f>
        <v>20</v>
      </c>
      <c r="N9" s="21">
        <f>IF(OR(M9=0,C9=0),0,ROUND(M9/C9*1000,1))</f>
        <v>2.4</v>
      </c>
      <c r="O9" s="30">
        <f>SUM(O12:O22)</f>
        <v>305</v>
      </c>
      <c r="P9" s="19">
        <f>IF(OR(O9=0,C9=0),0,ROUND(O9/(C9+O9)*1000,1))</f>
        <v>35.3</v>
      </c>
      <c r="Q9" s="38">
        <f>SUM(Q12:Q22)</f>
        <v>87</v>
      </c>
      <c r="R9" s="21">
        <f>IF(OR(Q9=0,C9=0,O9=0),0,ROUND(Q9/(C9+O9)*1000,1))</f>
        <v>10.1</v>
      </c>
      <c r="S9" s="38">
        <f>SUM(S12:S22)</f>
        <v>218</v>
      </c>
      <c r="T9" s="21">
        <f>IF(OR(S9=0,C9=0,O9=0),0,ROUND(S9/(C9+O9)*1000,1))</f>
        <v>25.2</v>
      </c>
      <c r="U9" s="38">
        <f>SUM(U12:U22)</f>
        <v>46</v>
      </c>
      <c r="V9" s="21">
        <f>IF(OR(U9=0,C9=0),0,ROUND(U9/(C9+W9)*1000,1))</f>
        <v>5.5</v>
      </c>
      <c r="W9" s="38">
        <f>SUM(W12:W22)</f>
        <v>28</v>
      </c>
      <c r="X9" s="21">
        <f>IF(OR(W9=0,C9=0),0,ROUND(W9/(C9+W9)*1000,1))</f>
        <v>3.3</v>
      </c>
      <c r="Y9" s="38">
        <f>SUM(Y12:Y22)</f>
        <v>18</v>
      </c>
      <c r="Z9" s="21">
        <f>IF(OR(Y9=0,C9=0),0,ROUND(Y9/C9*1000,1))</f>
        <v>2.2</v>
      </c>
      <c r="AA9" s="38">
        <f>SUM(AA12:AA22)</f>
        <v>5011</v>
      </c>
      <c r="AB9" s="21">
        <f>IF(OR(AA9=0,AF9=0),0,ROUND(AA9/AF9*1000,1))</f>
        <v>5.5</v>
      </c>
      <c r="AC9" s="38">
        <f>SUM(AC12:AC22)</f>
        <v>2153</v>
      </c>
      <c r="AD9" s="22">
        <f>IF(OR(AC9=0,AF9=0),0,ROUND(AC9/AF9*1000,2))</f>
        <v>2.37</v>
      </c>
      <c r="AE9" s="53" t="s">
        <v>42</v>
      </c>
      <c r="AF9" s="64">
        <v>907317</v>
      </c>
    </row>
    <row r="10" spans="1:37" ht="19.5" customHeight="1">
      <c r="A10" s="69" t="s">
        <v>10</v>
      </c>
      <c r="B10" s="70"/>
      <c r="C10" s="18">
        <f>SUM(C25,C29,C35,C38,C43,'2-2'!C7,'2-2'!C16,'2-2'!C25,'2-2'!C29,'2-2'!C32,'2-2'!C38,'2-2'!C43)</f>
        <v>2080</v>
      </c>
      <c r="D10" s="19">
        <f>IF(OR(C10=0,AF10=0),0,ROUND(C10/AF10*1000,1))</f>
        <v>6.8</v>
      </c>
      <c r="E10" s="30">
        <f>SUM(E25,E29,E35,E38,E43,'2-2'!E7,'2-2'!E16,'2-2'!E25,'2-2'!E29,'2-2'!E32,'2-2'!E38,'2-2'!E43)</f>
        <v>171</v>
      </c>
      <c r="F10" s="21">
        <f>IF(OR(E10=0,C10=0),0,ROUND(E10/C10*1000,1))</f>
        <v>82.2</v>
      </c>
      <c r="G10" s="30">
        <f>SUM(G25,G29,G35,G38,G43,'2-2'!G7,'2-2'!G16,'2-2'!G25,'2-2'!G29,'2-2'!G32,'2-2'!G38,'2-2'!G43)</f>
        <v>3813</v>
      </c>
      <c r="H10" s="21">
        <f>IF(OR(G10=0,AF10=0),0,ROUND(G10/AF10*1000,1))</f>
        <v>12.4</v>
      </c>
      <c r="I10" s="30">
        <f>SUM(I25,I29,I35,I38,I43,'2-2'!I7,'2-2'!I16,'2-2'!I25,'2-2'!I29,'2-2'!I32,'2-2'!I38,'2-2'!I43)</f>
        <v>-1733</v>
      </c>
      <c r="J10" s="21">
        <f>IF(OR(C10=0,G10=0,AF10=0),0,ROUND((C10-G10)/AF10*1000,1))</f>
        <v>-5.6</v>
      </c>
      <c r="K10" s="30">
        <f>SUM(K25,K29,K35,K38,K43,'2-2'!K7,'2-2'!K16,'2-2'!K25,'2-2'!K29,'2-2'!K32,'2-2'!K38,'2-2'!K43)</f>
        <v>9</v>
      </c>
      <c r="L10" s="21">
        <f>IF(OR(K10=0,C10=0),0,ROUND(K10/C10*1000,1))</f>
        <v>4.3</v>
      </c>
      <c r="M10" s="30">
        <f>SUM(M25,M29,M35,M38,M43,'2-2'!M7,'2-2'!M16,'2-2'!M25,'2-2'!M29,'2-2'!M32,'2-2'!M38,'2-2'!M43)</f>
        <v>6</v>
      </c>
      <c r="N10" s="21">
        <f>IF(OR(M10=0,C10=0),0,ROUND(M10/C10*1000,1))</f>
        <v>2.9</v>
      </c>
      <c r="O10" s="30">
        <f>SUM(O25,O29,O35,O38,O43,'2-2'!O7,'2-2'!O16,'2-2'!O25,'2-2'!O29,'2-2'!O32,'2-2'!O38,'2-2'!O43)</f>
        <v>83</v>
      </c>
      <c r="P10" s="19">
        <f>IF(OR(O10=0,C10=0),0,ROUND(O10/(C10+O10)*1000,1))</f>
        <v>38.4</v>
      </c>
      <c r="Q10" s="30">
        <f>SUM(Q25,Q29,Q35,Q38,Q43,'2-2'!Q7,'2-2'!Q16,'2-2'!Q25,'2-2'!Q29,'2-2'!Q32,'2-2'!Q38,'2-2'!Q43)</f>
        <v>31</v>
      </c>
      <c r="R10" s="21">
        <f>IF(OR(Q10=0,C10=0,O10=0),0,ROUND(Q10/(C10+O10)*1000,1))</f>
        <v>14.3</v>
      </c>
      <c r="S10" s="30">
        <f>SUM(S25,S29,S35,S38,S43,'2-2'!S7,'2-2'!S16,'2-2'!S25,'2-2'!S29,'2-2'!S32,'2-2'!S38,'2-2'!S43)</f>
        <v>52</v>
      </c>
      <c r="T10" s="21">
        <f>IF(OR(S10=0,C10=0,O10=0),0,ROUND(S10/(C10+O10)*1000,1))</f>
        <v>24</v>
      </c>
      <c r="U10" s="30">
        <f>SUM(U25,U29,U35,U38,U43,'2-2'!U7,'2-2'!U16,'2-2'!U25,'2-2'!U29,'2-2'!U32,'2-2'!U38,'2-2'!U43)</f>
        <v>16</v>
      </c>
      <c r="V10" s="21">
        <f>IF(OR(U10=0,C10=0),0,ROUND(U10/(C10+W10)*1000,1))</f>
        <v>7.7</v>
      </c>
      <c r="W10" s="30">
        <f>SUM(W25,W29,W35,W38,W43,'2-2'!W7,'2-2'!W16,'2-2'!W25,'2-2'!W29,'2-2'!W32,'2-2'!W38,'2-2'!W43)</f>
        <v>11</v>
      </c>
      <c r="X10" s="21">
        <f>IF(OR(W10=0,C10=0),0,ROUND(W10/(C10+W10)*1000,1))</f>
        <v>5.3</v>
      </c>
      <c r="Y10" s="30">
        <f>SUM(Y25,Y29,Y35,Y38,Y43,'2-2'!Y7,'2-2'!Y16,'2-2'!Y25,'2-2'!Y29,'2-2'!Y32,'2-2'!Y38,'2-2'!Y43)</f>
        <v>5</v>
      </c>
      <c r="Z10" s="21">
        <f>IF(OR(Y10=0,C10=0),0,ROUND(Y10/C10*1000,1))</f>
        <v>2.4</v>
      </c>
      <c r="AA10" s="30">
        <f>SUM(AA25,AA29,AA35,AA38,AA43,'2-2'!AA7,'2-2'!AA16,'2-2'!AA25,'2-2'!AA29,'2-2'!AA32,'2-2'!AA38,'2-2'!AA43)</f>
        <v>1295</v>
      </c>
      <c r="AB10" s="21">
        <f>IF(OR(AA10=0,AF10=0),0,ROUND(AA10/AF10*1000,1))</f>
        <v>4.2</v>
      </c>
      <c r="AC10" s="30">
        <f>SUM(AC25,AC29,AC35,AC38,AC43,'2-2'!AC7,'2-2'!AC16,'2-2'!AC25,'2-2'!AC29,'2-2'!AC32,'2-2'!AC38,'2-2'!AC43)</f>
        <v>529</v>
      </c>
      <c r="AD10" s="22">
        <f>IF(OR(AC10=0,AF10=0),0,ROUND(AC10/AF10*1000,2))</f>
        <v>1.72</v>
      </c>
      <c r="AE10" s="53" t="s">
        <v>43</v>
      </c>
      <c r="AF10" s="65">
        <v>307036</v>
      </c>
      <c r="AK10" s="10"/>
    </row>
    <row r="11" spans="1:32" ht="11.25" customHeight="1">
      <c r="A11" s="5"/>
      <c r="B11" s="5"/>
      <c r="C11" s="23"/>
      <c r="D11" s="39"/>
      <c r="E11" s="27"/>
      <c r="F11" s="40"/>
      <c r="G11" s="27"/>
      <c r="H11" s="40"/>
      <c r="I11" s="27"/>
      <c r="J11" s="40"/>
      <c r="K11" s="27"/>
      <c r="L11" s="40"/>
      <c r="M11" s="27"/>
      <c r="N11" s="40"/>
      <c r="O11" s="25"/>
      <c r="P11" s="39"/>
      <c r="Q11" s="27"/>
      <c r="R11" s="40"/>
      <c r="S11" s="27"/>
      <c r="T11" s="40"/>
      <c r="U11" s="27"/>
      <c r="V11" s="40"/>
      <c r="W11" s="27"/>
      <c r="X11" s="40"/>
      <c r="Y11" s="27"/>
      <c r="Z11" s="40"/>
      <c r="AA11" s="27"/>
      <c r="AB11" s="40"/>
      <c r="AC11" s="27"/>
      <c r="AD11" s="41"/>
      <c r="AE11" s="54"/>
      <c r="AF11" s="42"/>
    </row>
    <row r="12" spans="1:32" ht="19.5" customHeight="1">
      <c r="A12" s="77" t="s">
        <v>11</v>
      </c>
      <c r="B12" s="78"/>
      <c r="C12" s="23">
        <v>4433</v>
      </c>
      <c r="D12" s="29">
        <f aca="true" t="shared" si="0" ref="D12:D22">IF(OR(C12=0,AF12=0),0,ROUND(C12/AF12*1000,1))</f>
        <v>10.1</v>
      </c>
      <c r="E12" s="27">
        <v>399</v>
      </c>
      <c r="F12" s="26">
        <f>IF(OR(E12=0,C12=0),0,ROUND(E12/C12*1000,1))</f>
        <v>90</v>
      </c>
      <c r="G12" s="27">
        <v>2727</v>
      </c>
      <c r="H12" s="26">
        <f aca="true" t="shared" si="1" ref="H12:H22">IF(OR(G12=0,AF12=0),0,ROUND(G12/AF12*1000,1))</f>
        <v>6.2</v>
      </c>
      <c r="I12" s="57">
        <f>C12-G12</f>
        <v>1706</v>
      </c>
      <c r="J12" s="26">
        <f aca="true" t="shared" si="2" ref="J12:J22">IF(OR(C12=0,G12=0,AF12=0),0,ROUND((C12-G12)/AF12*1000,1))</f>
        <v>3.9</v>
      </c>
      <c r="K12" s="27">
        <v>15</v>
      </c>
      <c r="L12" s="26">
        <f>IF(OR(K12=0,C12=0),0,ROUND(K12/C12*1000,1))</f>
        <v>3.4</v>
      </c>
      <c r="M12" s="27">
        <v>11</v>
      </c>
      <c r="N12" s="26">
        <f>IF(OR(M12=0,C12=0),0,ROUND(M12/C12*1000,1))</f>
        <v>2.5</v>
      </c>
      <c r="O12" s="60">
        <f>Q12+S12</f>
        <v>146</v>
      </c>
      <c r="P12" s="29">
        <f aca="true" t="shared" si="3" ref="P12:P22">IF(OR(O12=0,C12=0),0,ROUND(O12/(C12+O12)*1000,1))</f>
        <v>31.9</v>
      </c>
      <c r="Q12" s="27">
        <v>41</v>
      </c>
      <c r="R12" s="26">
        <f aca="true" t="shared" si="4" ref="R12:R22">IF(OR(Q12=0,C12=0,O12=0),0,ROUND(Q12/(C12+O12)*1000,1))</f>
        <v>9</v>
      </c>
      <c r="S12" s="27">
        <v>105</v>
      </c>
      <c r="T12" s="26">
        <f aca="true" t="shared" si="5" ref="T12:T22">IF(OR(S12=0,C12=0,O12=0),0,ROUND(S12/(C12+O12)*1000,1))</f>
        <v>22.9</v>
      </c>
      <c r="U12" s="57">
        <f>+W12+Y12</f>
        <v>28</v>
      </c>
      <c r="V12" s="26">
        <f aca="true" t="shared" si="6" ref="V12:V22">IF(OR(U12=0,C12=0),0,ROUND(U12/(C12+W12)*1000,1))</f>
        <v>6.3</v>
      </c>
      <c r="W12" s="27">
        <v>18</v>
      </c>
      <c r="X12" s="26">
        <f aca="true" t="shared" si="7" ref="X12:X22">IF(OR(W12=0,C12=0),0,ROUND(W12/(C12+W12)*1000,1))</f>
        <v>4</v>
      </c>
      <c r="Y12" s="27">
        <v>10</v>
      </c>
      <c r="Z12" s="26">
        <f aca="true" t="shared" si="8" ref="Z12:Z22">IF(OR(Y12=0,C12=0),0,ROUND(Y12/C12*1000,1))</f>
        <v>2.3</v>
      </c>
      <c r="AA12" s="27">
        <v>2630</v>
      </c>
      <c r="AB12" s="26">
        <f>IF(OR(AA12=0,AF12=0),0,ROUND(AA12/AF12*1000,1))</f>
        <v>6</v>
      </c>
      <c r="AC12" s="27">
        <v>1149</v>
      </c>
      <c r="AD12" s="28">
        <f>IF(OR(AC12=0,AF12=0),0,ROUND(AC12/AF12*1000,2))</f>
        <v>2.62</v>
      </c>
      <c r="AE12" s="54" t="s">
        <v>44</v>
      </c>
      <c r="AF12" s="42">
        <v>439371</v>
      </c>
    </row>
    <row r="13" spans="1:32" ht="19.5" customHeight="1">
      <c r="A13" s="77" t="s">
        <v>12</v>
      </c>
      <c r="B13" s="78"/>
      <c r="C13" s="23">
        <v>993</v>
      </c>
      <c r="D13" s="29">
        <f t="shared" si="0"/>
        <v>7.9</v>
      </c>
      <c r="E13" s="27">
        <v>75</v>
      </c>
      <c r="F13" s="26">
        <f aca="true" t="shared" si="9" ref="F13:F22">IF(OR(E13=0,C13=0),0,ROUND(E13/C13*1000,1))</f>
        <v>75.5</v>
      </c>
      <c r="G13" s="27">
        <v>1273</v>
      </c>
      <c r="H13" s="26">
        <f t="shared" si="1"/>
        <v>10.1</v>
      </c>
      <c r="I13" s="57">
        <f aca="true" t="shared" si="10" ref="I13:I22">C13-G13</f>
        <v>-280</v>
      </c>
      <c r="J13" s="26">
        <f t="shared" si="2"/>
        <v>-2.2</v>
      </c>
      <c r="K13" s="27">
        <v>2</v>
      </c>
      <c r="L13" s="26">
        <f aca="true" t="shared" si="11" ref="L13:L22">IF(OR(K13=0,C13=0),0,ROUND(K13/C13*1000,1))</f>
        <v>2</v>
      </c>
      <c r="M13" s="27">
        <v>1</v>
      </c>
      <c r="N13" s="26">
        <f aca="true" t="shared" si="12" ref="N13:N22">IF(OR(M13=0,C13=0),0,ROUND(M13/C13*1000,1))</f>
        <v>1</v>
      </c>
      <c r="O13" s="60">
        <f aca="true" t="shared" si="13" ref="O13:O22">Q13+S13</f>
        <v>41</v>
      </c>
      <c r="P13" s="29">
        <f t="shared" si="3"/>
        <v>39.7</v>
      </c>
      <c r="Q13" s="27">
        <v>12</v>
      </c>
      <c r="R13" s="26">
        <f t="shared" si="4"/>
        <v>11.6</v>
      </c>
      <c r="S13" s="27">
        <v>29</v>
      </c>
      <c r="T13" s="26">
        <f t="shared" si="5"/>
        <v>28</v>
      </c>
      <c r="U13" s="57">
        <f aca="true" t="shared" si="14" ref="U13:U22">+W13+Y13</f>
        <v>4</v>
      </c>
      <c r="V13" s="26">
        <f t="shared" si="6"/>
        <v>4</v>
      </c>
      <c r="W13" s="27">
        <v>3</v>
      </c>
      <c r="X13" s="26">
        <f t="shared" si="7"/>
        <v>3</v>
      </c>
      <c r="Y13" s="27">
        <v>1</v>
      </c>
      <c r="Z13" s="26">
        <f t="shared" si="8"/>
        <v>1</v>
      </c>
      <c r="AA13" s="27">
        <v>688</v>
      </c>
      <c r="AB13" s="26">
        <f aca="true" t="shared" si="15" ref="AB13:AB22">IF(OR(AA13=0,AF13=0),0,ROUND(AA13/AF13*1000,1))</f>
        <v>5.5</v>
      </c>
      <c r="AC13" s="27">
        <v>311</v>
      </c>
      <c r="AD13" s="28">
        <f aca="true" t="shared" si="16" ref="AD13:AD22">IF(OR(AC13=0,AF13=0),0,ROUND(AC13/AF13*1000,2))</f>
        <v>2.47</v>
      </c>
      <c r="AE13" s="54" t="s">
        <v>45</v>
      </c>
      <c r="AF13" s="42">
        <v>125660</v>
      </c>
    </row>
    <row r="14" spans="1:32" ht="19.5" customHeight="1">
      <c r="A14" s="77" t="s">
        <v>13</v>
      </c>
      <c r="B14" s="78"/>
      <c r="C14" s="23">
        <v>694</v>
      </c>
      <c r="D14" s="29">
        <f t="shared" si="0"/>
        <v>10.4</v>
      </c>
      <c r="E14" s="27">
        <v>43</v>
      </c>
      <c r="F14" s="26">
        <f t="shared" si="9"/>
        <v>62</v>
      </c>
      <c r="G14" s="27">
        <v>583</v>
      </c>
      <c r="H14" s="26">
        <f t="shared" si="1"/>
        <v>8.8</v>
      </c>
      <c r="I14" s="57">
        <f t="shared" si="10"/>
        <v>111</v>
      </c>
      <c r="J14" s="26">
        <f t="shared" si="2"/>
        <v>1.7</v>
      </c>
      <c r="K14" s="27">
        <v>2</v>
      </c>
      <c r="L14" s="26">
        <f t="shared" si="11"/>
        <v>2.9</v>
      </c>
      <c r="M14" s="27">
        <v>2</v>
      </c>
      <c r="N14" s="26">
        <f t="shared" si="12"/>
        <v>2.9</v>
      </c>
      <c r="O14" s="60">
        <f t="shared" si="13"/>
        <v>22</v>
      </c>
      <c r="P14" s="29">
        <f t="shared" si="3"/>
        <v>30.7</v>
      </c>
      <c r="Q14" s="27">
        <v>11</v>
      </c>
      <c r="R14" s="26">
        <f t="shared" si="4"/>
        <v>15.4</v>
      </c>
      <c r="S14" s="27">
        <v>11</v>
      </c>
      <c r="T14" s="26">
        <f t="shared" si="5"/>
        <v>15.4</v>
      </c>
      <c r="U14" s="57">
        <f t="shared" si="14"/>
        <v>6</v>
      </c>
      <c r="V14" s="26">
        <f t="shared" si="6"/>
        <v>8.6</v>
      </c>
      <c r="W14" s="27">
        <v>4</v>
      </c>
      <c r="X14" s="26">
        <f t="shared" si="7"/>
        <v>5.7</v>
      </c>
      <c r="Y14" s="27">
        <v>2</v>
      </c>
      <c r="Z14" s="26">
        <f t="shared" si="8"/>
        <v>2.9</v>
      </c>
      <c r="AA14" s="27">
        <v>377</v>
      </c>
      <c r="AB14" s="26">
        <f t="shared" si="15"/>
        <v>5.7</v>
      </c>
      <c r="AC14" s="27">
        <v>150</v>
      </c>
      <c r="AD14" s="28">
        <f t="shared" si="16"/>
        <v>2.26</v>
      </c>
      <c r="AE14" s="54" t="s">
        <v>46</v>
      </c>
      <c r="AF14" s="42">
        <v>66412</v>
      </c>
    </row>
    <row r="15" spans="1:32" ht="19.5" customHeight="1">
      <c r="A15" s="77" t="s">
        <v>14</v>
      </c>
      <c r="B15" s="78"/>
      <c r="C15" s="23">
        <v>599</v>
      </c>
      <c r="D15" s="29">
        <f t="shared" si="0"/>
        <v>9.7</v>
      </c>
      <c r="E15" s="27">
        <v>47</v>
      </c>
      <c r="F15" s="26">
        <f t="shared" si="9"/>
        <v>78.5</v>
      </c>
      <c r="G15" s="27">
        <v>526</v>
      </c>
      <c r="H15" s="26">
        <f t="shared" si="1"/>
        <v>8.5</v>
      </c>
      <c r="I15" s="57">
        <f t="shared" si="10"/>
        <v>73</v>
      </c>
      <c r="J15" s="26">
        <f t="shared" si="2"/>
        <v>1.2</v>
      </c>
      <c r="K15" s="27">
        <v>3</v>
      </c>
      <c r="L15" s="26">
        <f t="shared" si="11"/>
        <v>5</v>
      </c>
      <c r="M15" s="27">
        <v>1</v>
      </c>
      <c r="N15" s="26">
        <f t="shared" si="12"/>
        <v>1.7</v>
      </c>
      <c r="O15" s="60">
        <f t="shared" si="13"/>
        <v>28</v>
      </c>
      <c r="P15" s="29">
        <f t="shared" si="3"/>
        <v>44.7</v>
      </c>
      <c r="Q15" s="27">
        <v>11</v>
      </c>
      <c r="R15" s="26">
        <f t="shared" si="4"/>
        <v>17.5</v>
      </c>
      <c r="S15" s="27">
        <v>17</v>
      </c>
      <c r="T15" s="26">
        <f t="shared" si="5"/>
        <v>27.1</v>
      </c>
      <c r="U15" s="57">
        <f t="shared" si="14"/>
        <v>3</v>
      </c>
      <c r="V15" s="26">
        <f t="shared" si="6"/>
        <v>5</v>
      </c>
      <c r="W15" s="27">
        <v>2</v>
      </c>
      <c r="X15" s="26">
        <f t="shared" si="7"/>
        <v>3.3</v>
      </c>
      <c r="Y15" s="27">
        <v>1</v>
      </c>
      <c r="Z15" s="26">
        <f t="shared" si="8"/>
        <v>1.7</v>
      </c>
      <c r="AA15" s="27">
        <v>316</v>
      </c>
      <c r="AB15" s="26">
        <f t="shared" si="15"/>
        <v>5.1</v>
      </c>
      <c r="AC15" s="27">
        <v>145</v>
      </c>
      <c r="AD15" s="28">
        <f t="shared" si="16"/>
        <v>2.35</v>
      </c>
      <c r="AE15" s="54" t="s">
        <v>47</v>
      </c>
      <c r="AF15" s="42">
        <v>61691</v>
      </c>
    </row>
    <row r="16" spans="1:32" ht="19.5" customHeight="1">
      <c r="A16" s="77" t="s">
        <v>15</v>
      </c>
      <c r="B16" s="78"/>
      <c r="C16" s="23">
        <v>374</v>
      </c>
      <c r="D16" s="29">
        <f t="shared" si="0"/>
        <v>7.6</v>
      </c>
      <c r="E16" s="27">
        <v>51</v>
      </c>
      <c r="F16" s="26">
        <f t="shared" si="9"/>
        <v>136.4</v>
      </c>
      <c r="G16" s="27">
        <v>462</v>
      </c>
      <c r="H16" s="26">
        <f t="shared" si="1"/>
        <v>9.4</v>
      </c>
      <c r="I16" s="57">
        <f t="shared" si="10"/>
        <v>-88</v>
      </c>
      <c r="J16" s="26">
        <f t="shared" si="2"/>
        <v>-1.8</v>
      </c>
      <c r="K16" s="27">
        <v>2</v>
      </c>
      <c r="L16" s="26">
        <f t="shared" si="11"/>
        <v>5.3</v>
      </c>
      <c r="M16" s="27">
        <v>1</v>
      </c>
      <c r="N16" s="26">
        <f t="shared" si="12"/>
        <v>2.7</v>
      </c>
      <c r="O16" s="60">
        <f t="shared" si="13"/>
        <v>17</v>
      </c>
      <c r="P16" s="29">
        <f t="shared" si="3"/>
        <v>43.5</v>
      </c>
      <c r="Q16" s="27">
        <v>3</v>
      </c>
      <c r="R16" s="26">
        <f t="shared" si="4"/>
        <v>7.7</v>
      </c>
      <c r="S16" s="27">
        <v>14</v>
      </c>
      <c r="T16" s="26">
        <f t="shared" si="5"/>
        <v>35.8</v>
      </c>
      <c r="U16" s="57">
        <f t="shared" si="14"/>
        <v>0</v>
      </c>
      <c r="V16" s="26">
        <f t="shared" si="6"/>
        <v>0</v>
      </c>
      <c r="W16" s="27">
        <v>0</v>
      </c>
      <c r="X16" s="26">
        <f t="shared" si="7"/>
        <v>0</v>
      </c>
      <c r="Y16" s="27">
        <v>0</v>
      </c>
      <c r="Z16" s="26">
        <f t="shared" si="8"/>
        <v>0</v>
      </c>
      <c r="AA16" s="27">
        <v>206</v>
      </c>
      <c r="AB16" s="26">
        <f t="shared" si="15"/>
        <v>4.2</v>
      </c>
      <c r="AC16" s="27">
        <v>95</v>
      </c>
      <c r="AD16" s="28">
        <f t="shared" si="16"/>
        <v>1.92</v>
      </c>
      <c r="AE16" s="54" t="s">
        <v>48</v>
      </c>
      <c r="AF16" s="42">
        <v>49381</v>
      </c>
    </row>
    <row r="17" spans="1:32" ht="19.5" customHeight="1">
      <c r="A17" s="77" t="s">
        <v>16</v>
      </c>
      <c r="B17" s="78"/>
      <c r="C17" s="23">
        <v>258</v>
      </c>
      <c r="D17" s="29">
        <f t="shared" si="0"/>
        <v>7.3</v>
      </c>
      <c r="E17" s="27">
        <v>26</v>
      </c>
      <c r="F17" s="26">
        <f t="shared" si="9"/>
        <v>100.8</v>
      </c>
      <c r="G17" s="27">
        <v>377</v>
      </c>
      <c r="H17" s="26">
        <f t="shared" si="1"/>
        <v>10.7</v>
      </c>
      <c r="I17" s="57">
        <f t="shared" si="10"/>
        <v>-119</v>
      </c>
      <c r="J17" s="26">
        <f t="shared" si="2"/>
        <v>-3.4</v>
      </c>
      <c r="K17" s="27">
        <v>0</v>
      </c>
      <c r="L17" s="26">
        <f t="shared" si="11"/>
        <v>0</v>
      </c>
      <c r="M17" s="27">
        <v>0</v>
      </c>
      <c r="N17" s="26">
        <f t="shared" si="12"/>
        <v>0</v>
      </c>
      <c r="O17" s="60">
        <f t="shared" si="13"/>
        <v>10</v>
      </c>
      <c r="P17" s="29">
        <f t="shared" si="3"/>
        <v>37.3</v>
      </c>
      <c r="Q17" s="27">
        <v>1</v>
      </c>
      <c r="R17" s="26">
        <f t="shared" si="4"/>
        <v>3.7</v>
      </c>
      <c r="S17" s="27">
        <v>9</v>
      </c>
      <c r="T17" s="26">
        <f t="shared" si="5"/>
        <v>33.6</v>
      </c>
      <c r="U17" s="57">
        <f t="shared" si="14"/>
        <v>0</v>
      </c>
      <c r="V17" s="26">
        <f t="shared" si="6"/>
        <v>0</v>
      </c>
      <c r="W17" s="27">
        <v>0</v>
      </c>
      <c r="X17" s="26">
        <f t="shared" si="7"/>
        <v>0</v>
      </c>
      <c r="Y17" s="27">
        <v>0</v>
      </c>
      <c r="Z17" s="26">
        <f t="shared" si="8"/>
        <v>0</v>
      </c>
      <c r="AA17" s="27">
        <v>163</v>
      </c>
      <c r="AB17" s="26">
        <f t="shared" si="15"/>
        <v>4.6</v>
      </c>
      <c r="AC17" s="27">
        <v>63</v>
      </c>
      <c r="AD17" s="28">
        <f t="shared" si="16"/>
        <v>1.79</v>
      </c>
      <c r="AE17" s="54" t="s">
        <v>49</v>
      </c>
      <c r="AF17" s="42">
        <v>35197</v>
      </c>
    </row>
    <row r="18" spans="1:32" ht="19.5" customHeight="1">
      <c r="A18" s="77" t="s">
        <v>17</v>
      </c>
      <c r="B18" s="78"/>
      <c r="C18" s="23">
        <v>162</v>
      </c>
      <c r="D18" s="29">
        <f t="shared" si="0"/>
        <v>7.2</v>
      </c>
      <c r="E18" s="27">
        <v>15</v>
      </c>
      <c r="F18" s="26">
        <f t="shared" si="9"/>
        <v>92.6</v>
      </c>
      <c r="G18" s="27">
        <v>238</v>
      </c>
      <c r="H18" s="26">
        <f t="shared" si="1"/>
        <v>10.6</v>
      </c>
      <c r="I18" s="57">
        <f t="shared" si="10"/>
        <v>-76</v>
      </c>
      <c r="J18" s="26">
        <f t="shared" si="2"/>
        <v>-3.4</v>
      </c>
      <c r="K18" s="27">
        <v>0</v>
      </c>
      <c r="L18" s="26">
        <f t="shared" si="11"/>
        <v>0</v>
      </c>
      <c r="M18" s="27">
        <v>0</v>
      </c>
      <c r="N18" s="26">
        <f t="shared" si="12"/>
        <v>0</v>
      </c>
      <c r="O18" s="60">
        <f t="shared" si="13"/>
        <v>2</v>
      </c>
      <c r="P18" s="29">
        <f t="shared" si="3"/>
        <v>12.2</v>
      </c>
      <c r="Q18" s="27">
        <v>1</v>
      </c>
      <c r="R18" s="26">
        <f t="shared" si="4"/>
        <v>6.1</v>
      </c>
      <c r="S18" s="27">
        <v>1</v>
      </c>
      <c r="T18" s="26">
        <f t="shared" si="5"/>
        <v>6.1</v>
      </c>
      <c r="U18" s="57">
        <f t="shared" si="14"/>
        <v>1</v>
      </c>
      <c r="V18" s="26">
        <f t="shared" si="6"/>
        <v>6.1</v>
      </c>
      <c r="W18" s="27">
        <v>1</v>
      </c>
      <c r="X18" s="26">
        <f t="shared" si="7"/>
        <v>6.1</v>
      </c>
      <c r="Y18" s="27">
        <v>0</v>
      </c>
      <c r="Z18" s="26">
        <f t="shared" si="8"/>
        <v>0</v>
      </c>
      <c r="AA18" s="27">
        <v>107</v>
      </c>
      <c r="AB18" s="26">
        <f t="shared" si="15"/>
        <v>4.8</v>
      </c>
      <c r="AC18" s="27">
        <v>48</v>
      </c>
      <c r="AD18" s="28">
        <f t="shared" si="16"/>
        <v>2.13</v>
      </c>
      <c r="AE18" s="54" t="s">
        <v>51</v>
      </c>
      <c r="AF18" s="42">
        <v>22494</v>
      </c>
    </row>
    <row r="19" spans="1:32" ht="19.5" customHeight="1">
      <c r="A19" s="77" t="s">
        <v>18</v>
      </c>
      <c r="B19" s="78"/>
      <c r="C19" s="23">
        <v>98</v>
      </c>
      <c r="D19" s="29">
        <f t="shared" si="0"/>
        <v>5.8</v>
      </c>
      <c r="E19" s="27">
        <v>5</v>
      </c>
      <c r="F19" s="26">
        <f t="shared" si="9"/>
        <v>51</v>
      </c>
      <c r="G19" s="27">
        <v>207</v>
      </c>
      <c r="H19" s="26">
        <f t="shared" si="1"/>
        <v>12.3</v>
      </c>
      <c r="I19" s="57">
        <f t="shared" si="10"/>
        <v>-109</v>
      </c>
      <c r="J19" s="26">
        <f t="shared" si="2"/>
        <v>-6.5</v>
      </c>
      <c r="K19" s="27">
        <v>0</v>
      </c>
      <c r="L19" s="26">
        <f t="shared" si="11"/>
        <v>0</v>
      </c>
      <c r="M19" s="27">
        <v>0</v>
      </c>
      <c r="N19" s="26">
        <f t="shared" si="12"/>
        <v>0</v>
      </c>
      <c r="O19" s="60">
        <f t="shared" si="13"/>
        <v>3</v>
      </c>
      <c r="P19" s="29">
        <f t="shared" si="3"/>
        <v>29.7</v>
      </c>
      <c r="Q19" s="27">
        <v>2</v>
      </c>
      <c r="R19" s="26">
        <f t="shared" si="4"/>
        <v>19.8</v>
      </c>
      <c r="S19" s="27">
        <v>1</v>
      </c>
      <c r="T19" s="26">
        <f t="shared" si="5"/>
        <v>9.9</v>
      </c>
      <c r="U19" s="57">
        <f t="shared" si="14"/>
        <v>0</v>
      </c>
      <c r="V19" s="26">
        <f t="shared" si="6"/>
        <v>0</v>
      </c>
      <c r="W19" s="27">
        <v>0</v>
      </c>
      <c r="X19" s="26">
        <f t="shared" si="7"/>
        <v>0</v>
      </c>
      <c r="Y19" s="27">
        <v>0</v>
      </c>
      <c r="Z19" s="26">
        <f t="shared" si="8"/>
        <v>0</v>
      </c>
      <c r="AA19" s="27">
        <v>55</v>
      </c>
      <c r="AB19" s="26">
        <f t="shared" si="15"/>
        <v>3.3</v>
      </c>
      <c r="AC19" s="27">
        <v>27</v>
      </c>
      <c r="AD19" s="28">
        <f t="shared" si="16"/>
        <v>1.6</v>
      </c>
      <c r="AE19" s="54" t="s">
        <v>50</v>
      </c>
      <c r="AF19" s="42">
        <v>16857</v>
      </c>
    </row>
    <row r="20" spans="1:32" ht="19.5" customHeight="1">
      <c r="A20" s="77" t="s">
        <v>19</v>
      </c>
      <c r="B20" s="78"/>
      <c r="C20" s="23">
        <v>125</v>
      </c>
      <c r="D20" s="29">
        <f t="shared" si="0"/>
        <v>6.8</v>
      </c>
      <c r="E20" s="27">
        <v>5</v>
      </c>
      <c r="F20" s="26">
        <f t="shared" si="9"/>
        <v>40</v>
      </c>
      <c r="G20" s="27">
        <v>209</v>
      </c>
      <c r="H20" s="26">
        <f t="shared" si="1"/>
        <v>11.4</v>
      </c>
      <c r="I20" s="57">
        <f t="shared" si="10"/>
        <v>-84</v>
      </c>
      <c r="J20" s="26">
        <f t="shared" si="2"/>
        <v>-4.6</v>
      </c>
      <c r="K20" s="27">
        <v>0</v>
      </c>
      <c r="L20" s="26">
        <f t="shared" si="11"/>
        <v>0</v>
      </c>
      <c r="M20" s="27">
        <v>0</v>
      </c>
      <c r="N20" s="26">
        <f t="shared" si="12"/>
        <v>0</v>
      </c>
      <c r="O20" s="60">
        <f t="shared" si="13"/>
        <v>6</v>
      </c>
      <c r="P20" s="29">
        <f t="shared" si="3"/>
        <v>45.8</v>
      </c>
      <c r="Q20" s="27">
        <v>0</v>
      </c>
      <c r="R20" s="26">
        <f t="shared" si="4"/>
        <v>0</v>
      </c>
      <c r="S20" s="27">
        <v>6</v>
      </c>
      <c r="T20" s="26">
        <f t="shared" si="5"/>
        <v>45.8</v>
      </c>
      <c r="U20" s="57">
        <f t="shared" si="14"/>
        <v>0</v>
      </c>
      <c r="V20" s="26">
        <f t="shared" si="6"/>
        <v>0</v>
      </c>
      <c r="W20" s="27">
        <v>0</v>
      </c>
      <c r="X20" s="26">
        <f t="shared" si="7"/>
        <v>0</v>
      </c>
      <c r="Y20" s="27">
        <v>0</v>
      </c>
      <c r="Z20" s="26">
        <f t="shared" si="8"/>
        <v>0</v>
      </c>
      <c r="AA20" s="27">
        <v>81</v>
      </c>
      <c r="AB20" s="26">
        <f t="shared" si="15"/>
        <v>4.4</v>
      </c>
      <c r="AC20" s="27">
        <v>29</v>
      </c>
      <c r="AD20" s="28">
        <f t="shared" si="16"/>
        <v>1.59</v>
      </c>
      <c r="AE20" s="54" t="s">
        <v>52</v>
      </c>
      <c r="AF20" s="42">
        <v>18271</v>
      </c>
    </row>
    <row r="21" spans="1:32" ht="19.5" customHeight="1">
      <c r="A21" s="77" t="s">
        <v>20</v>
      </c>
      <c r="B21" s="78"/>
      <c r="C21" s="23">
        <v>193</v>
      </c>
      <c r="D21" s="29">
        <f t="shared" si="0"/>
        <v>8.4</v>
      </c>
      <c r="E21" s="27">
        <v>17</v>
      </c>
      <c r="F21" s="26">
        <f t="shared" si="9"/>
        <v>88.1</v>
      </c>
      <c r="G21" s="27">
        <v>261</v>
      </c>
      <c r="H21" s="26">
        <f t="shared" si="1"/>
        <v>11.4</v>
      </c>
      <c r="I21" s="57">
        <f t="shared" si="10"/>
        <v>-68</v>
      </c>
      <c r="J21" s="26">
        <f t="shared" si="2"/>
        <v>-3</v>
      </c>
      <c r="K21" s="27">
        <v>1</v>
      </c>
      <c r="L21" s="26">
        <f t="shared" si="11"/>
        <v>5.2</v>
      </c>
      <c r="M21" s="27">
        <v>1</v>
      </c>
      <c r="N21" s="26">
        <f t="shared" si="12"/>
        <v>5.2</v>
      </c>
      <c r="O21" s="60">
        <f t="shared" si="13"/>
        <v>6</v>
      </c>
      <c r="P21" s="29">
        <f t="shared" si="3"/>
        <v>30.2</v>
      </c>
      <c r="Q21" s="27">
        <v>1</v>
      </c>
      <c r="R21" s="26">
        <f t="shared" si="4"/>
        <v>5</v>
      </c>
      <c r="S21" s="27">
        <v>5</v>
      </c>
      <c r="T21" s="26">
        <f t="shared" si="5"/>
        <v>25.1</v>
      </c>
      <c r="U21" s="57">
        <f t="shared" si="14"/>
        <v>1</v>
      </c>
      <c r="V21" s="26">
        <f t="shared" si="6"/>
        <v>5.2</v>
      </c>
      <c r="W21" s="27">
        <v>0</v>
      </c>
      <c r="X21" s="26">
        <f t="shared" si="7"/>
        <v>0</v>
      </c>
      <c r="Y21" s="27">
        <v>1</v>
      </c>
      <c r="Z21" s="26">
        <f t="shared" si="8"/>
        <v>5.2</v>
      </c>
      <c r="AA21" s="27">
        <v>128</v>
      </c>
      <c r="AB21" s="26">
        <f t="shared" si="15"/>
        <v>5.6</v>
      </c>
      <c r="AC21" s="27">
        <v>36</v>
      </c>
      <c r="AD21" s="28">
        <f t="shared" si="16"/>
        <v>1.57</v>
      </c>
      <c r="AE21" s="54" t="s">
        <v>53</v>
      </c>
      <c r="AF21" s="42">
        <v>22898</v>
      </c>
    </row>
    <row r="22" spans="1:32" ht="19.5" customHeight="1">
      <c r="A22" s="77" t="s">
        <v>21</v>
      </c>
      <c r="B22" s="78"/>
      <c r="C22" s="23">
        <v>415</v>
      </c>
      <c r="D22" s="29">
        <f t="shared" si="0"/>
        <v>8.5</v>
      </c>
      <c r="E22" s="27">
        <v>43</v>
      </c>
      <c r="F22" s="26">
        <f t="shared" si="9"/>
        <v>103.6</v>
      </c>
      <c r="G22" s="27">
        <v>535</v>
      </c>
      <c r="H22" s="26">
        <f t="shared" si="1"/>
        <v>10.9</v>
      </c>
      <c r="I22" s="57">
        <f t="shared" si="10"/>
        <v>-120</v>
      </c>
      <c r="J22" s="26">
        <f t="shared" si="2"/>
        <v>-2.4</v>
      </c>
      <c r="K22" s="27">
        <v>3</v>
      </c>
      <c r="L22" s="26">
        <f t="shared" si="11"/>
        <v>7.2</v>
      </c>
      <c r="M22" s="27">
        <v>3</v>
      </c>
      <c r="N22" s="26">
        <f t="shared" si="12"/>
        <v>7.2</v>
      </c>
      <c r="O22" s="60">
        <f t="shared" si="13"/>
        <v>24</v>
      </c>
      <c r="P22" s="29">
        <f t="shared" si="3"/>
        <v>54.7</v>
      </c>
      <c r="Q22" s="27">
        <v>4</v>
      </c>
      <c r="R22" s="26">
        <f t="shared" si="4"/>
        <v>9.1</v>
      </c>
      <c r="S22" s="27">
        <v>20</v>
      </c>
      <c r="T22" s="26">
        <f t="shared" si="5"/>
        <v>45.6</v>
      </c>
      <c r="U22" s="57">
        <f t="shared" si="14"/>
        <v>3</v>
      </c>
      <c r="V22" s="26">
        <f t="shared" si="6"/>
        <v>7.2</v>
      </c>
      <c r="W22" s="27">
        <v>0</v>
      </c>
      <c r="X22" s="26">
        <f t="shared" si="7"/>
        <v>0</v>
      </c>
      <c r="Y22" s="27">
        <v>3</v>
      </c>
      <c r="Z22" s="26">
        <f t="shared" si="8"/>
        <v>7.2</v>
      </c>
      <c r="AA22" s="27">
        <v>260</v>
      </c>
      <c r="AB22" s="26">
        <f t="shared" si="15"/>
        <v>5.3</v>
      </c>
      <c r="AC22" s="27">
        <v>100</v>
      </c>
      <c r="AD22" s="28">
        <f t="shared" si="16"/>
        <v>2.04</v>
      </c>
      <c r="AE22" s="54" t="s">
        <v>54</v>
      </c>
      <c r="AF22" s="42">
        <v>49085</v>
      </c>
    </row>
    <row r="23" spans="1:32" ht="11.25" customHeight="1">
      <c r="A23" s="5"/>
      <c r="B23" s="5"/>
      <c r="C23" s="23"/>
      <c r="D23" s="24"/>
      <c r="E23" s="27"/>
      <c r="F23" s="26"/>
      <c r="G23" s="27"/>
      <c r="H23" s="26"/>
      <c r="I23" s="57"/>
      <c r="J23" s="26"/>
      <c r="K23" s="27"/>
      <c r="L23" s="26"/>
      <c r="M23" s="27"/>
      <c r="N23" s="26"/>
      <c r="O23" s="60"/>
      <c r="P23" s="24"/>
      <c r="Q23" s="27"/>
      <c r="R23" s="26"/>
      <c r="S23" s="27"/>
      <c r="T23" s="26"/>
      <c r="U23" s="57"/>
      <c r="V23" s="26"/>
      <c r="W23" s="27"/>
      <c r="X23" s="26"/>
      <c r="Y23" s="27"/>
      <c r="Z23" s="26"/>
      <c r="AA23" s="27"/>
      <c r="AB23" s="26"/>
      <c r="AC23" s="27"/>
      <c r="AD23" s="28"/>
      <c r="AE23" s="54"/>
      <c r="AF23" s="42"/>
    </row>
    <row r="24" spans="1:32" ht="11.25" customHeight="1">
      <c r="A24" s="5"/>
      <c r="B24" s="5"/>
      <c r="C24" s="23"/>
      <c r="D24" s="24"/>
      <c r="E24" s="27"/>
      <c r="F24" s="26"/>
      <c r="G24" s="27"/>
      <c r="H24" s="26"/>
      <c r="I24" s="57"/>
      <c r="J24" s="26"/>
      <c r="K24" s="27"/>
      <c r="L24" s="26"/>
      <c r="M24" s="27"/>
      <c r="N24" s="26"/>
      <c r="O24" s="60"/>
      <c r="P24" s="24"/>
      <c r="Q24" s="27"/>
      <c r="R24" s="26"/>
      <c r="S24" s="27"/>
      <c r="T24" s="26"/>
      <c r="U24" s="57"/>
      <c r="V24" s="26"/>
      <c r="W24" s="27"/>
      <c r="X24" s="26"/>
      <c r="Y24" s="27"/>
      <c r="Z24" s="26"/>
      <c r="AA24" s="27"/>
      <c r="AB24" s="26"/>
      <c r="AC24" s="27"/>
      <c r="AD24" s="28"/>
      <c r="AE24" s="54"/>
      <c r="AF24" s="42"/>
    </row>
    <row r="25" spans="1:32" ht="19.5" customHeight="1">
      <c r="A25" s="69" t="s">
        <v>22</v>
      </c>
      <c r="B25" s="70"/>
      <c r="C25" s="18">
        <f>SUM(C26:C28)</f>
        <v>57</v>
      </c>
      <c r="D25" s="19">
        <f aca="true" t="shared" si="17" ref="D25:D44">IF(OR(C25=0,AF25=0),0,ROUND(C25/AF25*1000,1))</f>
        <v>6.1</v>
      </c>
      <c r="E25" s="30">
        <f>SUM(E26:E28)</f>
        <v>3</v>
      </c>
      <c r="F25" s="21">
        <f>IF(OR(E25=0,C25=0),0,ROUND(E25/C25*1000,1))</f>
        <v>52.6</v>
      </c>
      <c r="G25" s="30">
        <f>SUM(G26:G28)</f>
        <v>168</v>
      </c>
      <c r="H25" s="21">
        <f aca="true" t="shared" si="18" ref="H25:H44">IF(OR(G25=0,AF25=0),0,ROUND(G25/AF25*1000,1))</f>
        <v>17.9</v>
      </c>
      <c r="I25" s="30">
        <f>SUM(I26:I28)</f>
        <v>-111</v>
      </c>
      <c r="J25" s="21">
        <f aca="true" t="shared" si="19" ref="J25:J44">IF(OR(C25=0,G25=0,AF25=0),0,ROUND((C25-G25)/AF25*1000,1))</f>
        <v>-11.9</v>
      </c>
      <c r="K25" s="30">
        <f>SUM(K26:K28)</f>
        <v>0</v>
      </c>
      <c r="L25" s="21">
        <f>IF(OR(K25=0,C25=0),0,ROUND(K25/C25*1000,1))</f>
        <v>0</v>
      </c>
      <c r="M25" s="30">
        <f>SUM(M26:M28)</f>
        <v>0</v>
      </c>
      <c r="N25" s="21">
        <f>IF(OR(M25=0,C25=0),0,ROUND(M25/C25*1000,1))</f>
        <v>0</v>
      </c>
      <c r="O25" s="30">
        <f>SUM(O26:O28)</f>
        <v>2</v>
      </c>
      <c r="P25" s="19">
        <f aca="true" t="shared" si="20" ref="P25:P44">IF(OR(O25=0,C25=0),0,ROUND(O25/(C25+O25)*1000,1))</f>
        <v>33.9</v>
      </c>
      <c r="Q25" s="30">
        <f>SUM(Q26:Q28)</f>
        <v>0</v>
      </c>
      <c r="R25" s="21">
        <f aca="true" t="shared" si="21" ref="R25:R44">IF(OR(Q25=0,C25=0,O25=0),0,ROUND(Q25/(C25+O25)*1000,1))</f>
        <v>0</v>
      </c>
      <c r="S25" s="30">
        <f>SUM(S26:S28)</f>
        <v>2</v>
      </c>
      <c r="T25" s="21">
        <f aca="true" t="shared" si="22" ref="T25:T44">IF(OR(S25=0,C25=0,O25=0),0,ROUND(S25/(C25+O25)*1000,1))</f>
        <v>33.9</v>
      </c>
      <c r="U25" s="38">
        <f>SUM(U26:U28)</f>
        <v>0</v>
      </c>
      <c r="V25" s="21">
        <f aca="true" t="shared" si="23" ref="V25:V44">IF(OR(U25=0,C25=0),0,ROUND(U25/(C25+W25)*1000,1))</f>
        <v>0</v>
      </c>
      <c r="W25" s="30">
        <f>SUM(W26:W28)</f>
        <v>0</v>
      </c>
      <c r="X25" s="21">
        <f aca="true" t="shared" si="24" ref="X25:X44">IF(OR(W25=0,C25=0),0,ROUND(W25/(C25+W25)*1000,1))</f>
        <v>0</v>
      </c>
      <c r="Y25" s="30">
        <f>SUM(Y26:Y28)</f>
        <v>0</v>
      </c>
      <c r="Z25" s="21">
        <f aca="true" t="shared" si="25" ref="Z25:Z44">IF(OR(Y25=0,C25=0),0,ROUND(Y25/C25*1000,1))</f>
        <v>0</v>
      </c>
      <c r="AA25" s="30">
        <f>SUM(AA26:AA28)</f>
        <v>27</v>
      </c>
      <c r="AB25" s="21">
        <f>IF(OR(AA25=0,AF25=0),0,ROUND(AA25/AF25*1000,1))</f>
        <v>2.9</v>
      </c>
      <c r="AC25" s="30">
        <f>SUM(AC26:AC28)</f>
        <v>10</v>
      </c>
      <c r="AD25" s="22">
        <f>IF(OR(AC25=0,AF25=0),0,ROUND(AC25/AF25*1000,2))</f>
        <v>1.07</v>
      </c>
      <c r="AE25" s="53" t="s">
        <v>55</v>
      </c>
      <c r="AF25" s="65">
        <v>9366</v>
      </c>
    </row>
    <row r="26" spans="1:32" ht="19.5" customHeight="1">
      <c r="A26" s="5"/>
      <c r="B26" s="5" t="s">
        <v>74</v>
      </c>
      <c r="C26" s="23">
        <v>14</v>
      </c>
      <c r="D26" s="29">
        <f t="shared" si="17"/>
        <v>7.6</v>
      </c>
      <c r="E26" s="25">
        <v>0</v>
      </c>
      <c r="F26" s="26">
        <f aca="true" t="shared" si="26" ref="F26:F44">IF(OR(E26=0,C26=0),0,ROUND(E26/C26*1000,1))</f>
        <v>0</v>
      </c>
      <c r="G26" s="25">
        <v>40</v>
      </c>
      <c r="H26" s="26">
        <f t="shared" si="18"/>
        <v>21.6</v>
      </c>
      <c r="I26" s="57">
        <f>C26-G26</f>
        <v>-26</v>
      </c>
      <c r="J26" s="26">
        <f t="shared" si="19"/>
        <v>-14.1</v>
      </c>
      <c r="K26" s="25">
        <v>0</v>
      </c>
      <c r="L26" s="26">
        <f aca="true" t="shared" si="27" ref="L26:L44">IF(OR(K26=0,C26=0),0,ROUND(K26/C26*1000,1))</f>
        <v>0</v>
      </c>
      <c r="M26" s="25">
        <v>0</v>
      </c>
      <c r="N26" s="26">
        <f aca="true" t="shared" si="28" ref="N26:N44">IF(OR(M26=0,C26=0),0,ROUND(M26/C26*1000,1))</f>
        <v>0</v>
      </c>
      <c r="O26" s="60">
        <f>Q26+S26</f>
        <v>0</v>
      </c>
      <c r="P26" s="29">
        <f t="shared" si="20"/>
        <v>0</v>
      </c>
      <c r="Q26" s="25">
        <v>0</v>
      </c>
      <c r="R26" s="26">
        <f t="shared" si="21"/>
        <v>0</v>
      </c>
      <c r="S26" s="25">
        <v>0</v>
      </c>
      <c r="T26" s="26">
        <f t="shared" si="22"/>
        <v>0</v>
      </c>
      <c r="U26" s="57">
        <f>+W26+Y26</f>
        <v>0</v>
      </c>
      <c r="V26" s="26">
        <f t="shared" si="23"/>
        <v>0</v>
      </c>
      <c r="W26" s="25">
        <v>0</v>
      </c>
      <c r="X26" s="26">
        <f t="shared" si="24"/>
        <v>0</v>
      </c>
      <c r="Y26" s="25">
        <v>0</v>
      </c>
      <c r="Z26" s="26">
        <f t="shared" si="25"/>
        <v>0</v>
      </c>
      <c r="AA26" s="25">
        <v>6</v>
      </c>
      <c r="AB26" s="26">
        <f aca="true" t="shared" si="29" ref="AB26:AB44">IF(OR(AA26=0,AF26=0),0,ROUND(AA26/AF26*1000,1))</f>
        <v>3.2</v>
      </c>
      <c r="AC26" s="25">
        <v>1</v>
      </c>
      <c r="AD26" s="28">
        <f aca="true" t="shared" si="30" ref="AD26:AD44">IF(OR(AC26=0,AF26=0),0,ROUND(AC26/AF26*1000,2))</f>
        <v>0.54</v>
      </c>
      <c r="AE26" s="54" t="s">
        <v>44</v>
      </c>
      <c r="AF26" s="66">
        <v>1849</v>
      </c>
    </row>
    <row r="27" spans="1:32" ht="19.5" customHeight="1">
      <c r="A27" s="5"/>
      <c r="B27" s="5" t="s">
        <v>75</v>
      </c>
      <c r="C27" s="23">
        <v>15</v>
      </c>
      <c r="D27" s="29">
        <f t="shared" si="17"/>
        <v>3.9</v>
      </c>
      <c r="E27" s="25">
        <v>0</v>
      </c>
      <c r="F27" s="26">
        <f t="shared" si="26"/>
        <v>0</v>
      </c>
      <c r="G27" s="25">
        <v>79</v>
      </c>
      <c r="H27" s="26">
        <f t="shared" si="18"/>
        <v>20.5</v>
      </c>
      <c r="I27" s="57">
        <f>C27-G27</f>
        <v>-64</v>
      </c>
      <c r="J27" s="26">
        <f t="shared" si="19"/>
        <v>-16.6</v>
      </c>
      <c r="K27" s="25">
        <v>0</v>
      </c>
      <c r="L27" s="26">
        <f t="shared" si="27"/>
        <v>0</v>
      </c>
      <c r="M27" s="25">
        <v>0</v>
      </c>
      <c r="N27" s="26">
        <f t="shared" si="28"/>
        <v>0</v>
      </c>
      <c r="O27" s="60">
        <f>Q27+S27</f>
        <v>0</v>
      </c>
      <c r="P27" s="29">
        <f t="shared" si="20"/>
        <v>0</v>
      </c>
      <c r="Q27" s="25">
        <v>0</v>
      </c>
      <c r="R27" s="26">
        <f t="shared" si="21"/>
        <v>0</v>
      </c>
      <c r="S27" s="25">
        <v>0</v>
      </c>
      <c r="T27" s="26">
        <f t="shared" si="22"/>
        <v>0</v>
      </c>
      <c r="U27" s="57">
        <f aca="true" t="shared" si="31" ref="U27:U44">+W27+Y27</f>
        <v>0</v>
      </c>
      <c r="V27" s="26">
        <f t="shared" si="23"/>
        <v>0</v>
      </c>
      <c r="W27" s="25">
        <v>0</v>
      </c>
      <c r="X27" s="26">
        <f t="shared" si="24"/>
        <v>0</v>
      </c>
      <c r="Y27" s="25">
        <v>0</v>
      </c>
      <c r="Z27" s="26">
        <f t="shared" si="25"/>
        <v>0</v>
      </c>
      <c r="AA27" s="25">
        <v>9</v>
      </c>
      <c r="AB27" s="26">
        <f t="shared" si="29"/>
        <v>2.3</v>
      </c>
      <c r="AC27" s="25">
        <v>5</v>
      </c>
      <c r="AD27" s="28">
        <f t="shared" si="30"/>
        <v>1.3</v>
      </c>
      <c r="AE27" s="54" t="s">
        <v>71</v>
      </c>
      <c r="AF27" s="66">
        <v>3849</v>
      </c>
    </row>
    <row r="28" spans="1:32" ht="19.5" customHeight="1">
      <c r="A28" s="5"/>
      <c r="B28" s="5" t="s">
        <v>76</v>
      </c>
      <c r="C28" s="23">
        <v>28</v>
      </c>
      <c r="D28" s="29">
        <f t="shared" si="17"/>
        <v>7.6</v>
      </c>
      <c r="E28" s="25">
        <v>3</v>
      </c>
      <c r="F28" s="26">
        <f t="shared" si="26"/>
        <v>107.1</v>
      </c>
      <c r="G28" s="25">
        <v>49</v>
      </c>
      <c r="H28" s="26">
        <f t="shared" si="18"/>
        <v>13.4</v>
      </c>
      <c r="I28" s="57">
        <f>C28-G28</f>
        <v>-21</v>
      </c>
      <c r="J28" s="26">
        <f t="shared" si="19"/>
        <v>-5.7</v>
      </c>
      <c r="K28" s="25">
        <v>0</v>
      </c>
      <c r="L28" s="26">
        <f t="shared" si="27"/>
        <v>0</v>
      </c>
      <c r="M28" s="25">
        <v>0</v>
      </c>
      <c r="N28" s="26">
        <f t="shared" si="28"/>
        <v>0</v>
      </c>
      <c r="O28" s="60">
        <f>Q28+S28</f>
        <v>2</v>
      </c>
      <c r="P28" s="29">
        <f t="shared" si="20"/>
        <v>66.7</v>
      </c>
      <c r="Q28" s="25">
        <v>0</v>
      </c>
      <c r="R28" s="26">
        <f t="shared" si="21"/>
        <v>0</v>
      </c>
      <c r="S28" s="25">
        <v>2</v>
      </c>
      <c r="T28" s="26">
        <f t="shared" si="22"/>
        <v>66.7</v>
      </c>
      <c r="U28" s="57">
        <f t="shared" si="31"/>
        <v>0</v>
      </c>
      <c r="V28" s="26">
        <f t="shared" si="23"/>
        <v>0</v>
      </c>
      <c r="W28" s="25">
        <v>0</v>
      </c>
      <c r="X28" s="26">
        <f t="shared" si="24"/>
        <v>0</v>
      </c>
      <c r="Y28" s="25">
        <v>0</v>
      </c>
      <c r="Z28" s="26">
        <f t="shared" si="25"/>
        <v>0</v>
      </c>
      <c r="AA28" s="25">
        <v>12</v>
      </c>
      <c r="AB28" s="26">
        <f t="shared" si="29"/>
        <v>3.3</v>
      </c>
      <c r="AC28" s="25">
        <v>4</v>
      </c>
      <c r="AD28" s="28">
        <f t="shared" si="30"/>
        <v>1.09</v>
      </c>
      <c r="AE28" s="54" t="s">
        <v>72</v>
      </c>
      <c r="AF28" s="66">
        <v>3668</v>
      </c>
    </row>
    <row r="29" spans="1:32" ht="19.5" customHeight="1">
      <c r="A29" s="69" t="s">
        <v>23</v>
      </c>
      <c r="B29" s="70"/>
      <c r="C29" s="18">
        <f>SUM(C30:C34)</f>
        <v>248</v>
      </c>
      <c r="D29" s="19">
        <f t="shared" si="17"/>
        <v>6.6</v>
      </c>
      <c r="E29" s="30">
        <f>SUM(E30:E34)</f>
        <v>23</v>
      </c>
      <c r="F29" s="31">
        <f t="shared" si="26"/>
        <v>92.7</v>
      </c>
      <c r="G29" s="30">
        <f>SUM(G30:G34)</f>
        <v>509</v>
      </c>
      <c r="H29" s="31">
        <f t="shared" si="18"/>
        <v>13.6</v>
      </c>
      <c r="I29" s="30">
        <f>SUM(I30:I34)</f>
        <v>-261</v>
      </c>
      <c r="J29" s="31">
        <f t="shared" si="19"/>
        <v>-7</v>
      </c>
      <c r="K29" s="30">
        <f>SUM(K30:K34)</f>
        <v>1</v>
      </c>
      <c r="L29" s="31">
        <f t="shared" si="27"/>
        <v>4</v>
      </c>
      <c r="M29" s="30">
        <f>SUM(M30:M34)</f>
        <v>1</v>
      </c>
      <c r="N29" s="31">
        <f t="shared" si="28"/>
        <v>4</v>
      </c>
      <c r="O29" s="30">
        <f>SUM(O30:O34)</f>
        <v>7</v>
      </c>
      <c r="P29" s="19">
        <f t="shared" si="20"/>
        <v>27.5</v>
      </c>
      <c r="Q29" s="30">
        <f>SUM(Q30:Q34)</f>
        <v>3</v>
      </c>
      <c r="R29" s="31">
        <f t="shared" si="21"/>
        <v>11.8</v>
      </c>
      <c r="S29" s="30">
        <f>SUM(S30:S34)</f>
        <v>4</v>
      </c>
      <c r="T29" s="31">
        <f t="shared" si="22"/>
        <v>15.7</v>
      </c>
      <c r="U29" s="30">
        <f t="shared" si="31"/>
        <v>2</v>
      </c>
      <c r="V29" s="31">
        <f t="shared" si="23"/>
        <v>8</v>
      </c>
      <c r="W29" s="30">
        <f>SUM(W30:W34)</f>
        <v>1</v>
      </c>
      <c r="X29" s="31">
        <f t="shared" si="24"/>
        <v>4</v>
      </c>
      <c r="Y29" s="30">
        <f>SUM(Y30:Y34)</f>
        <v>1</v>
      </c>
      <c r="Z29" s="31">
        <f t="shared" si="25"/>
        <v>4</v>
      </c>
      <c r="AA29" s="30">
        <f>SUM(AA30:AA34)</f>
        <v>131</v>
      </c>
      <c r="AB29" s="31">
        <f t="shared" si="29"/>
        <v>3.5</v>
      </c>
      <c r="AC29" s="30">
        <f>SUM(AC30:AC34)</f>
        <v>51</v>
      </c>
      <c r="AD29" s="32">
        <f t="shared" si="30"/>
        <v>1.36</v>
      </c>
      <c r="AE29" s="53" t="s">
        <v>56</v>
      </c>
      <c r="AF29" s="65">
        <v>37425</v>
      </c>
    </row>
    <row r="30" spans="1:32" ht="19.5" customHeight="1">
      <c r="A30" s="5"/>
      <c r="B30" s="5" t="s">
        <v>77</v>
      </c>
      <c r="C30" s="23">
        <v>34</v>
      </c>
      <c r="D30" s="29">
        <f t="shared" si="17"/>
        <v>6.2</v>
      </c>
      <c r="E30" s="25">
        <v>1</v>
      </c>
      <c r="F30" s="24">
        <f t="shared" si="26"/>
        <v>29.4</v>
      </c>
      <c r="G30" s="25">
        <v>113</v>
      </c>
      <c r="H30" s="24">
        <f t="shared" si="18"/>
        <v>20.5</v>
      </c>
      <c r="I30" s="57">
        <f>C30-G30</f>
        <v>-79</v>
      </c>
      <c r="J30" s="24">
        <f t="shared" si="19"/>
        <v>-14.3</v>
      </c>
      <c r="K30" s="25">
        <v>0</v>
      </c>
      <c r="L30" s="24">
        <f t="shared" si="27"/>
        <v>0</v>
      </c>
      <c r="M30" s="25">
        <v>0</v>
      </c>
      <c r="N30" s="24">
        <f t="shared" si="28"/>
        <v>0</v>
      </c>
      <c r="O30" s="60">
        <f>Q30+S30</f>
        <v>0</v>
      </c>
      <c r="P30" s="29">
        <f t="shared" si="20"/>
        <v>0</v>
      </c>
      <c r="Q30" s="25">
        <v>0</v>
      </c>
      <c r="R30" s="24">
        <f t="shared" si="21"/>
        <v>0</v>
      </c>
      <c r="S30" s="25">
        <v>0</v>
      </c>
      <c r="T30" s="24">
        <f t="shared" si="22"/>
        <v>0</v>
      </c>
      <c r="U30" s="60">
        <f t="shared" si="31"/>
        <v>0</v>
      </c>
      <c r="V30" s="24">
        <f t="shared" si="23"/>
        <v>0</v>
      </c>
      <c r="W30" s="25">
        <v>0</v>
      </c>
      <c r="X30" s="24">
        <f t="shared" si="24"/>
        <v>0</v>
      </c>
      <c r="Y30" s="25">
        <v>0</v>
      </c>
      <c r="Z30" s="24">
        <f t="shared" si="25"/>
        <v>0</v>
      </c>
      <c r="AA30" s="25">
        <v>14</v>
      </c>
      <c r="AB30" s="24">
        <f t="shared" si="29"/>
        <v>2.5</v>
      </c>
      <c r="AC30" s="25">
        <v>9</v>
      </c>
      <c r="AD30" s="33">
        <f t="shared" si="30"/>
        <v>1.63</v>
      </c>
      <c r="AE30" s="54" t="s">
        <v>60</v>
      </c>
      <c r="AF30" s="66">
        <v>5516</v>
      </c>
    </row>
    <row r="31" spans="1:32" ht="19.5" customHeight="1">
      <c r="A31" s="5"/>
      <c r="B31" s="5" t="s">
        <v>78</v>
      </c>
      <c r="C31" s="23">
        <v>12</v>
      </c>
      <c r="D31" s="29">
        <f t="shared" si="17"/>
        <v>4.5</v>
      </c>
      <c r="E31" s="25">
        <v>1</v>
      </c>
      <c r="F31" s="24">
        <f t="shared" si="26"/>
        <v>83.3</v>
      </c>
      <c r="G31" s="25">
        <v>37</v>
      </c>
      <c r="H31" s="24">
        <f t="shared" si="18"/>
        <v>13.8</v>
      </c>
      <c r="I31" s="57">
        <f>C31-G31</f>
        <v>-25</v>
      </c>
      <c r="J31" s="24">
        <f t="shared" si="19"/>
        <v>-9.3</v>
      </c>
      <c r="K31" s="25">
        <v>0</v>
      </c>
      <c r="L31" s="24">
        <f t="shared" si="27"/>
        <v>0</v>
      </c>
      <c r="M31" s="25">
        <v>0</v>
      </c>
      <c r="N31" s="24">
        <f t="shared" si="28"/>
        <v>0</v>
      </c>
      <c r="O31" s="60">
        <f>Q31+S31</f>
        <v>0</v>
      </c>
      <c r="P31" s="29">
        <f t="shared" si="20"/>
        <v>0</v>
      </c>
      <c r="Q31" s="25">
        <v>0</v>
      </c>
      <c r="R31" s="24">
        <f t="shared" si="21"/>
        <v>0</v>
      </c>
      <c r="S31" s="25">
        <v>0</v>
      </c>
      <c r="T31" s="24">
        <f t="shared" si="22"/>
        <v>0</v>
      </c>
      <c r="U31" s="60">
        <f t="shared" si="31"/>
        <v>0</v>
      </c>
      <c r="V31" s="24">
        <f t="shared" si="23"/>
        <v>0</v>
      </c>
      <c r="W31" s="25">
        <v>0</v>
      </c>
      <c r="X31" s="24">
        <f t="shared" si="24"/>
        <v>0</v>
      </c>
      <c r="Y31" s="25">
        <v>0</v>
      </c>
      <c r="Z31" s="24">
        <f t="shared" si="25"/>
        <v>0</v>
      </c>
      <c r="AA31" s="25">
        <v>6</v>
      </c>
      <c r="AB31" s="24">
        <f t="shared" si="29"/>
        <v>2.2</v>
      </c>
      <c r="AC31" s="25">
        <v>0</v>
      </c>
      <c r="AD31" s="33">
        <f t="shared" si="30"/>
        <v>0</v>
      </c>
      <c r="AE31" s="54" t="s">
        <v>61</v>
      </c>
      <c r="AF31" s="66">
        <v>2679</v>
      </c>
    </row>
    <row r="32" spans="1:32" ht="19.5" customHeight="1">
      <c r="A32" s="5"/>
      <c r="B32" s="5" t="s">
        <v>79</v>
      </c>
      <c r="C32" s="23">
        <v>100</v>
      </c>
      <c r="D32" s="29">
        <f t="shared" si="17"/>
        <v>7.4</v>
      </c>
      <c r="E32" s="25">
        <v>6</v>
      </c>
      <c r="F32" s="24">
        <f t="shared" si="26"/>
        <v>60</v>
      </c>
      <c r="G32" s="25">
        <v>169</v>
      </c>
      <c r="H32" s="24">
        <f t="shared" si="18"/>
        <v>12.5</v>
      </c>
      <c r="I32" s="57">
        <f>C32-G32</f>
        <v>-69</v>
      </c>
      <c r="J32" s="24">
        <f t="shared" si="19"/>
        <v>-5.1</v>
      </c>
      <c r="K32" s="25">
        <v>0</v>
      </c>
      <c r="L32" s="24">
        <f t="shared" si="27"/>
        <v>0</v>
      </c>
      <c r="M32" s="25">
        <v>0</v>
      </c>
      <c r="N32" s="24">
        <f t="shared" si="28"/>
        <v>0</v>
      </c>
      <c r="O32" s="60">
        <f>Q32+S32</f>
        <v>5</v>
      </c>
      <c r="P32" s="29">
        <f t="shared" si="20"/>
        <v>47.6</v>
      </c>
      <c r="Q32" s="25">
        <v>2</v>
      </c>
      <c r="R32" s="24">
        <f t="shared" si="21"/>
        <v>19</v>
      </c>
      <c r="S32" s="25">
        <v>3</v>
      </c>
      <c r="T32" s="24">
        <f t="shared" si="22"/>
        <v>28.6</v>
      </c>
      <c r="U32" s="60">
        <f t="shared" si="31"/>
        <v>1</v>
      </c>
      <c r="V32" s="24">
        <f t="shared" si="23"/>
        <v>9.9</v>
      </c>
      <c r="W32" s="25">
        <v>1</v>
      </c>
      <c r="X32" s="24">
        <f t="shared" si="24"/>
        <v>9.9</v>
      </c>
      <c r="Y32" s="25">
        <v>0</v>
      </c>
      <c r="Z32" s="24">
        <f t="shared" si="25"/>
        <v>0</v>
      </c>
      <c r="AA32" s="25">
        <v>49</v>
      </c>
      <c r="AB32" s="24">
        <f t="shared" si="29"/>
        <v>3.6</v>
      </c>
      <c r="AC32" s="25">
        <v>14</v>
      </c>
      <c r="AD32" s="33">
        <f t="shared" si="30"/>
        <v>1.04</v>
      </c>
      <c r="AE32" s="54" t="s">
        <v>60</v>
      </c>
      <c r="AF32" s="66">
        <v>13477</v>
      </c>
    </row>
    <row r="33" spans="1:32" ht="19.5" customHeight="1">
      <c r="A33" s="5"/>
      <c r="B33" s="5" t="s">
        <v>80</v>
      </c>
      <c r="C33" s="23">
        <v>44</v>
      </c>
      <c r="D33" s="29">
        <f t="shared" si="17"/>
        <v>7.5</v>
      </c>
      <c r="E33" s="25">
        <v>5</v>
      </c>
      <c r="F33" s="24">
        <f t="shared" si="26"/>
        <v>113.6</v>
      </c>
      <c r="G33" s="25">
        <v>67</v>
      </c>
      <c r="H33" s="24">
        <f t="shared" si="18"/>
        <v>11.4</v>
      </c>
      <c r="I33" s="57">
        <f>C33-G33</f>
        <v>-23</v>
      </c>
      <c r="J33" s="24">
        <f t="shared" si="19"/>
        <v>-3.9</v>
      </c>
      <c r="K33" s="25">
        <v>1</v>
      </c>
      <c r="L33" s="24">
        <f t="shared" si="27"/>
        <v>22.7</v>
      </c>
      <c r="M33" s="25">
        <v>1</v>
      </c>
      <c r="N33" s="24">
        <f t="shared" si="28"/>
        <v>22.7</v>
      </c>
      <c r="O33" s="60">
        <f>Q33+S33</f>
        <v>1</v>
      </c>
      <c r="P33" s="29">
        <f t="shared" si="20"/>
        <v>22.2</v>
      </c>
      <c r="Q33" s="25">
        <v>0</v>
      </c>
      <c r="R33" s="24">
        <f t="shared" si="21"/>
        <v>0</v>
      </c>
      <c r="S33" s="25">
        <v>1</v>
      </c>
      <c r="T33" s="24">
        <f t="shared" si="22"/>
        <v>22.2</v>
      </c>
      <c r="U33" s="60">
        <f t="shared" si="31"/>
        <v>1</v>
      </c>
      <c r="V33" s="24">
        <f t="shared" si="23"/>
        <v>22.7</v>
      </c>
      <c r="W33" s="25">
        <v>0</v>
      </c>
      <c r="X33" s="24">
        <f t="shared" si="24"/>
        <v>0</v>
      </c>
      <c r="Y33" s="25">
        <v>1</v>
      </c>
      <c r="Z33" s="24">
        <f t="shared" si="25"/>
        <v>22.7</v>
      </c>
      <c r="AA33" s="25">
        <v>30</v>
      </c>
      <c r="AB33" s="24">
        <f t="shared" si="29"/>
        <v>5.1</v>
      </c>
      <c r="AC33" s="25">
        <v>10</v>
      </c>
      <c r="AD33" s="33">
        <f t="shared" si="30"/>
        <v>1.7</v>
      </c>
      <c r="AE33" s="54" t="s">
        <v>62</v>
      </c>
      <c r="AF33" s="66">
        <v>5892</v>
      </c>
    </row>
    <row r="34" spans="1:32" ht="19.5" customHeight="1">
      <c r="A34" s="5"/>
      <c r="B34" s="5" t="s">
        <v>81</v>
      </c>
      <c r="C34" s="23">
        <v>58</v>
      </c>
      <c r="D34" s="29">
        <f t="shared" si="17"/>
        <v>5.9</v>
      </c>
      <c r="E34" s="25">
        <v>10</v>
      </c>
      <c r="F34" s="24">
        <f t="shared" si="26"/>
        <v>172.4</v>
      </c>
      <c r="G34" s="25">
        <v>123</v>
      </c>
      <c r="H34" s="24">
        <f t="shared" si="18"/>
        <v>12.5</v>
      </c>
      <c r="I34" s="57">
        <f>C34-G34</f>
        <v>-65</v>
      </c>
      <c r="J34" s="24">
        <f t="shared" si="19"/>
        <v>-6.6</v>
      </c>
      <c r="K34" s="25">
        <v>0</v>
      </c>
      <c r="L34" s="24">
        <f t="shared" si="27"/>
        <v>0</v>
      </c>
      <c r="M34" s="25">
        <v>0</v>
      </c>
      <c r="N34" s="24">
        <f t="shared" si="28"/>
        <v>0</v>
      </c>
      <c r="O34" s="60">
        <f>Q34+S34</f>
        <v>1</v>
      </c>
      <c r="P34" s="29">
        <f t="shared" si="20"/>
        <v>16.9</v>
      </c>
      <c r="Q34" s="25">
        <v>1</v>
      </c>
      <c r="R34" s="24">
        <f t="shared" si="21"/>
        <v>16.9</v>
      </c>
      <c r="S34" s="25">
        <v>0</v>
      </c>
      <c r="T34" s="24">
        <f t="shared" si="22"/>
        <v>0</v>
      </c>
      <c r="U34" s="60">
        <f t="shared" si="31"/>
        <v>0</v>
      </c>
      <c r="V34" s="24">
        <f t="shared" si="23"/>
        <v>0</v>
      </c>
      <c r="W34" s="25">
        <v>0</v>
      </c>
      <c r="X34" s="24">
        <f t="shared" si="24"/>
        <v>0</v>
      </c>
      <c r="Y34" s="25">
        <v>0</v>
      </c>
      <c r="Z34" s="24">
        <f t="shared" si="25"/>
        <v>0</v>
      </c>
      <c r="AA34" s="25">
        <v>32</v>
      </c>
      <c r="AB34" s="24">
        <f t="shared" si="29"/>
        <v>3.2</v>
      </c>
      <c r="AC34" s="25">
        <v>18</v>
      </c>
      <c r="AD34" s="33">
        <f t="shared" si="30"/>
        <v>1.83</v>
      </c>
      <c r="AE34" s="54" t="s">
        <v>63</v>
      </c>
      <c r="AF34" s="66">
        <v>9861</v>
      </c>
    </row>
    <row r="35" spans="1:32" ht="19.5" customHeight="1">
      <c r="A35" s="69" t="s">
        <v>24</v>
      </c>
      <c r="B35" s="70"/>
      <c r="C35" s="18">
        <f>SUM(C36:C37)</f>
        <v>312</v>
      </c>
      <c r="D35" s="19">
        <f t="shared" si="17"/>
        <v>8.9</v>
      </c>
      <c r="E35" s="30">
        <f>SUM(E36:E37)</f>
        <v>23</v>
      </c>
      <c r="F35" s="31">
        <f t="shared" si="26"/>
        <v>73.7</v>
      </c>
      <c r="G35" s="30">
        <f>SUM(G36:G37)</f>
        <v>320</v>
      </c>
      <c r="H35" s="31">
        <f t="shared" si="18"/>
        <v>9.1</v>
      </c>
      <c r="I35" s="30">
        <f>SUM(I36:I37)</f>
        <v>-8</v>
      </c>
      <c r="J35" s="31">
        <f t="shared" si="19"/>
        <v>-0.2</v>
      </c>
      <c r="K35" s="30">
        <f>SUM(K36:K37)</f>
        <v>0</v>
      </c>
      <c r="L35" s="31">
        <f t="shared" si="27"/>
        <v>0</v>
      </c>
      <c r="M35" s="30">
        <f>SUM(M36:M37)</f>
        <v>0</v>
      </c>
      <c r="N35" s="31">
        <f t="shared" si="28"/>
        <v>0</v>
      </c>
      <c r="O35" s="30">
        <f>SUM(O36:O37)</f>
        <v>18</v>
      </c>
      <c r="P35" s="19">
        <f t="shared" si="20"/>
        <v>54.5</v>
      </c>
      <c r="Q35" s="30">
        <f>SUM(Q36:Q37)</f>
        <v>10</v>
      </c>
      <c r="R35" s="31">
        <f t="shared" si="21"/>
        <v>30.3</v>
      </c>
      <c r="S35" s="30">
        <f>SUM(S36:S37)</f>
        <v>8</v>
      </c>
      <c r="T35" s="31">
        <f t="shared" si="22"/>
        <v>24.2</v>
      </c>
      <c r="U35" s="30">
        <f t="shared" si="31"/>
        <v>4</v>
      </c>
      <c r="V35" s="31">
        <f t="shared" si="23"/>
        <v>12.7</v>
      </c>
      <c r="W35" s="30">
        <f>SUM(W36:W37)</f>
        <v>4</v>
      </c>
      <c r="X35" s="31">
        <f t="shared" si="24"/>
        <v>12.7</v>
      </c>
      <c r="Y35" s="30">
        <f>SUM(Y36:Y37)</f>
        <v>0</v>
      </c>
      <c r="Z35" s="31">
        <f t="shared" si="25"/>
        <v>0</v>
      </c>
      <c r="AA35" s="30">
        <f>SUM(AA36:AA37)</f>
        <v>173</v>
      </c>
      <c r="AB35" s="31">
        <f t="shared" si="29"/>
        <v>4.9</v>
      </c>
      <c r="AC35" s="30">
        <f>SUM(AC36:AC37)</f>
        <v>78</v>
      </c>
      <c r="AD35" s="32">
        <f t="shared" si="30"/>
        <v>2.21</v>
      </c>
      <c r="AE35" s="53" t="s">
        <v>57</v>
      </c>
      <c r="AF35" s="65">
        <v>35243</v>
      </c>
    </row>
    <row r="36" spans="1:32" ht="19.5" customHeight="1">
      <c r="A36" s="5"/>
      <c r="B36" s="5" t="s">
        <v>82</v>
      </c>
      <c r="C36" s="23">
        <v>247</v>
      </c>
      <c r="D36" s="29">
        <f t="shared" si="17"/>
        <v>9.3</v>
      </c>
      <c r="E36" s="25">
        <v>16</v>
      </c>
      <c r="F36" s="24">
        <f t="shared" si="26"/>
        <v>64.8</v>
      </c>
      <c r="G36" s="25">
        <v>216</v>
      </c>
      <c r="H36" s="24">
        <f t="shared" si="18"/>
        <v>8.1</v>
      </c>
      <c r="I36" s="57">
        <f>C36-G36</f>
        <v>31</v>
      </c>
      <c r="J36" s="24">
        <f t="shared" si="19"/>
        <v>1.2</v>
      </c>
      <c r="K36" s="25">
        <v>0</v>
      </c>
      <c r="L36" s="24">
        <f t="shared" si="27"/>
        <v>0</v>
      </c>
      <c r="M36" s="25">
        <v>0</v>
      </c>
      <c r="N36" s="24">
        <f t="shared" si="28"/>
        <v>0</v>
      </c>
      <c r="O36" s="60">
        <f>Q36+S36</f>
        <v>11</v>
      </c>
      <c r="P36" s="29">
        <f t="shared" si="20"/>
        <v>42.6</v>
      </c>
      <c r="Q36" s="25">
        <v>5</v>
      </c>
      <c r="R36" s="24">
        <f t="shared" si="21"/>
        <v>19.4</v>
      </c>
      <c r="S36" s="25">
        <v>6</v>
      </c>
      <c r="T36" s="24">
        <f t="shared" si="22"/>
        <v>23.3</v>
      </c>
      <c r="U36" s="60">
        <f t="shared" si="31"/>
        <v>3</v>
      </c>
      <c r="V36" s="24">
        <f t="shared" si="23"/>
        <v>12</v>
      </c>
      <c r="W36" s="25">
        <v>3</v>
      </c>
      <c r="X36" s="24">
        <f t="shared" si="24"/>
        <v>12</v>
      </c>
      <c r="Y36" s="25">
        <v>0</v>
      </c>
      <c r="Z36" s="24">
        <f t="shared" si="25"/>
        <v>0</v>
      </c>
      <c r="AA36" s="25">
        <v>139</v>
      </c>
      <c r="AB36" s="24">
        <f t="shared" si="29"/>
        <v>5.2</v>
      </c>
      <c r="AC36" s="25">
        <v>58</v>
      </c>
      <c r="AD36" s="33">
        <f t="shared" si="30"/>
        <v>2.18</v>
      </c>
      <c r="AE36" s="54" t="s">
        <v>47</v>
      </c>
      <c r="AF36" s="66">
        <v>26612</v>
      </c>
    </row>
    <row r="37" spans="1:32" ht="19.5" customHeight="1">
      <c r="A37" s="5"/>
      <c r="B37" s="5" t="s">
        <v>83</v>
      </c>
      <c r="C37" s="23">
        <v>65</v>
      </c>
      <c r="D37" s="29">
        <f t="shared" si="17"/>
        <v>7.5</v>
      </c>
      <c r="E37" s="25">
        <v>7</v>
      </c>
      <c r="F37" s="24">
        <f t="shared" si="26"/>
        <v>107.7</v>
      </c>
      <c r="G37" s="25">
        <v>104</v>
      </c>
      <c r="H37" s="24">
        <f t="shared" si="18"/>
        <v>12</v>
      </c>
      <c r="I37" s="57">
        <f>C37-G37</f>
        <v>-39</v>
      </c>
      <c r="J37" s="24">
        <f t="shared" si="19"/>
        <v>-4.5</v>
      </c>
      <c r="K37" s="25">
        <v>0</v>
      </c>
      <c r="L37" s="24">
        <f t="shared" si="27"/>
        <v>0</v>
      </c>
      <c r="M37" s="25">
        <v>0</v>
      </c>
      <c r="N37" s="24">
        <f t="shared" si="28"/>
        <v>0</v>
      </c>
      <c r="O37" s="60">
        <f>Q37+S37</f>
        <v>7</v>
      </c>
      <c r="P37" s="29">
        <f t="shared" si="20"/>
        <v>97.2</v>
      </c>
      <c r="Q37" s="25">
        <v>5</v>
      </c>
      <c r="R37" s="24">
        <f t="shared" si="21"/>
        <v>69.4</v>
      </c>
      <c r="S37" s="25">
        <v>2</v>
      </c>
      <c r="T37" s="24">
        <f t="shared" si="22"/>
        <v>27.8</v>
      </c>
      <c r="U37" s="60">
        <f t="shared" si="31"/>
        <v>1</v>
      </c>
      <c r="V37" s="24">
        <f t="shared" si="23"/>
        <v>15.2</v>
      </c>
      <c r="W37" s="25">
        <v>1</v>
      </c>
      <c r="X37" s="24">
        <f t="shared" si="24"/>
        <v>15.2</v>
      </c>
      <c r="Y37" s="25">
        <v>0</v>
      </c>
      <c r="Z37" s="24">
        <f t="shared" si="25"/>
        <v>0</v>
      </c>
      <c r="AA37" s="25">
        <v>34</v>
      </c>
      <c r="AB37" s="24">
        <f t="shared" si="29"/>
        <v>3.9</v>
      </c>
      <c r="AC37" s="25">
        <v>20</v>
      </c>
      <c r="AD37" s="33">
        <f t="shared" si="30"/>
        <v>2.32</v>
      </c>
      <c r="AE37" s="54" t="s">
        <v>64</v>
      </c>
      <c r="AF37" s="66">
        <v>8631</v>
      </c>
    </row>
    <row r="38" spans="1:32" ht="19.5" customHeight="1">
      <c r="A38" s="69" t="s">
        <v>25</v>
      </c>
      <c r="B38" s="70"/>
      <c r="C38" s="18">
        <f>SUM(C39:C42)</f>
        <v>273</v>
      </c>
      <c r="D38" s="19">
        <f t="shared" si="17"/>
        <v>6.7</v>
      </c>
      <c r="E38" s="30">
        <f>SUM(E39:E42)</f>
        <v>25</v>
      </c>
      <c r="F38" s="31">
        <f t="shared" si="26"/>
        <v>91.6</v>
      </c>
      <c r="G38" s="30">
        <f>SUM(G39:G42)</f>
        <v>415</v>
      </c>
      <c r="H38" s="31">
        <f t="shared" si="18"/>
        <v>10.2</v>
      </c>
      <c r="I38" s="30">
        <f>SUM(I39:I42)</f>
        <v>-142</v>
      </c>
      <c r="J38" s="31">
        <f t="shared" si="19"/>
        <v>-3.5</v>
      </c>
      <c r="K38" s="30">
        <f>SUM(K39:K42)</f>
        <v>1</v>
      </c>
      <c r="L38" s="31">
        <f t="shared" si="27"/>
        <v>3.7</v>
      </c>
      <c r="M38" s="30">
        <f>SUM(M39:M42)</f>
        <v>0</v>
      </c>
      <c r="N38" s="31">
        <f t="shared" si="28"/>
        <v>0</v>
      </c>
      <c r="O38" s="30">
        <f>SUM(O39:O42)</f>
        <v>11</v>
      </c>
      <c r="P38" s="19">
        <f t="shared" si="20"/>
        <v>38.7</v>
      </c>
      <c r="Q38" s="30">
        <f>SUM(Q39:Q42)</f>
        <v>2</v>
      </c>
      <c r="R38" s="31">
        <f t="shared" si="21"/>
        <v>7</v>
      </c>
      <c r="S38" s="30">
        <f>SUM(S39:S42)</f>
        <v>9</v>
      </c>
      <c r="T38" s="31">
        <f t="shared" si="22"/>
        <v>31.7</v>
      </c>
      <c r="U38" s="30">
        <f t="shared" si="31"/>
        <v>0</v>
      </c>
      <c r="V38" s="31">
        <f t="shared" si="23"/>
        <v>0</v>
      </c>
      <c r="W38" s="30">
        <f>SUM(W39:W42)</f>
        <v>0</v>
      </c>
      <c r="X38" s="31">
        <f t="shared" si="24"/>
        <v>0</v>
      </c>
      <c r="Y38" s="30">
        <f>SUM(Y39:Y42)</f>
        <v>0</v>
      </c>
      <c r="Z38" s="31">
        <f t="shared" si="25"/>
        <v>0</v>
      </c>
      <c r="AA38" s="30">
        <f>SUM(AA39:AA42)</f>
        <v>225</v>
      </c>
      <c r="AB38" s="31">
        <f t="shared" si="29"/>
        <v>5.5</v>
      </c>
      <c r="AC38" s="30">
        <f>SUM(AC39:AC42)</f>
        <v>70</v>
      </c>
      <c r="AD38" s="32">
        <f t="shared" si="30"/>
        <v>1.73</v>
      </c>
      <c r="AE38" s="53" t="s">
        <v>58</v>
      </c>
      <c r="AF38" s="65">
        <v>40566</v>
      </c>
    </row>
    <row r="39" spans="1:32" ht="19.5" customHeight="1">
      <c r="A39" s="5"/>
      <c r="B39" s="5" t="s">
        <v>84</v>
      </c>
      <c r="C39" s="23">
        <v>20</v>
      </c>
      <c r="D39" s="29">
        <f t="shared" si="17"/>
        <v>4</v>
      </c>
      <c r="E39" s="25">
        <v>2</v>
      </c>
      <c r="F39" s="24">
        <f t="shared" si="26"/>
        <v>100</v>
      </c>
      <c r="G39" s="25">
        <v>58</v>
      </c>
      <c r="H39" s="24">
        <f t="shared" si="18"/>
        <v>11.6</v>
      </c>
      <c r="I39" s="57">
        <f>C39-G39</f>
        <v>-38</v>
      </c>
      <c r="J39" s="24">
        <f t="shared" si="19"/>
        <v>-7.6</v>
      </c>
      <c r="K39" s="25">
        <v>0</v>
      </c>
      <c r="L39" s="24">
        <f t="shared" si="27"/>
        <v>0</v>
      </c>
      <c r="M39" s="25">
        <v>0</v>
      </c>
      <c r="N39" s="24">
        <f t="shared" si="28"/>
        <v>0</v>
      </c>
      <c r="O39" s="60">
        <f>Q39+S39</f>
        <v>2</v>
      </c>
      <c r="P39" s="29">
        <f t="shared" si="20"/>
        <v>90.9</v>
      </c>
      <c r="Q39" s="25">
        <v>0</v>
      </c>
      <c r="R39" s="24">
        <f t="shared" si="21"/>
        <v>0</v>
      </c>
      <c r="S39" s="25">
        <v>2</v>
      </c>
      <c r="T39" s="24">
        <f t="shared" si="22"/>
        <v>90.9</v>
      </c>
      <c r="U39" s="60">
        <f t="shared" si="31"/>
        <v>0</v>
      </c>
      <c r="V39" s="24">
        <f t="shared" si="23"/>
        <v>0</v>
      </c>
      <c r="W39" s="25">
        <v>0</v>
      </c>
      <c r="X39" s="24">
        <f t="shared" si="24"/>
        <v>0</v>
      </c>
      <c r="Y39" s="25">
        <v>0</v>
      </c>
      <c r="Z39" s="24">
        <f t="shared" si="25"/>
        <v>0</v>
      </c>
      <c r="AA39" s="25">
        <v>29</v>
      </c>
      <c r="AB39" s="24">
        <f t="shared" si="29"/>
        <v>5.8</v>
      </c>
      <c r="AC39" s="25">
        <v>4</v>
      </c>
      <c r="AD39" s="33">
        <f t="shared" si="30"/>
        <v>0.8</v>
      </c>
      <c r="AE39" s="54" t="s">
        <v>65</v>
      </c>
      <c r="AF39" s="66">
        <v>5008</v>
      </c>
    </row>
    <row r="40" spans="1:32" ht="19.5" customHeight="1">
      <c r="A40" s="5"/>
      <c r="B40" s="5" t="s">
        <v>85</v>
      </c>
      <c r="C40" s="23">
        <v>128</v>
      </c>
      <c r="D40" s="29">
        <f t="shared" si="17"/>
        <v>8.6</v>
      </c>
      <c r="E40" s="25">
        <v>11</v>
      </c>
      <c r="F40" s="24">
        <f t="shared" si="26"/>
        <v>85.9</v>
      </c>
      <c r="G40" s="25">
        <v>127</v>
      </c>
      <c r="H40" s="24">
        <f t="shared" si="18"/>
        <v>8.5</v>
      </c>
      <c r="I40" s="57">
        <f>C40-G40</f>
        <v>1</v>
      </c>
      <c r="J40" s="24">
        <f t="shared" si="19"/>
        <v>0.1</v>
      </c>
      <c r="K40" s="25">
        <v>1</v>
      </c>
      <c r="L40" s="24">
        <f t="shared" si="27"/>
        <v>7.8</v>
      </c>
      <c r="M40" s="25">
        <v>0</v>
      </c>
      <c r="N40" s="24">
        <f t="shared" si="28"/>
        <v>0</v>
      </c>
      <c r="O40" s="60">
        <f>Q40+S40</f>
        <v>5</v>
      </c>
      <c r="P40" s="29">
        <f t="shared" si="20"/>
        <v>37.6</v>
      </c>
      <c r="Q40" s="25">
        <v>2</v>
      </c>
      <c r="R40" s="24">
        <f t="shared" si="21"/>
        <v>15</v>
      </c>
      <c r="S40" s="25">
        <v>3</v>
      </c>
      <c r="T40" s="24">
        <f t="shared" si="22"/>
        <v>22.6</v>
      </c>
      <c r="U40" s="60">
        <f t="shared" si="31"/>
        <v>0</v>
      </c>
      <c r="V40" s="24">
        <f t="shared" si="23"/>
        <v>0</v>
      </c>
      <c r="W40" s="25">
        <v>0</v>
      </c>
      <c r="X40" s="24">
        <f t="shared" si="24"/>
        <v>0</v>
      </c>
      <c r="Y40" s="25">
        <v>0</v>
      </c>
      <c r="Z40" s="24">
        <f t="shared" si="25"/>
        <v>0</v>
      </c>
      <c r="AA40" s="25">
        <v>80</v>
      </c>
      <c r="AB40" s="24">
        <f t="shared" si="29"/>
        <v>5.4</v>
      </c>
      <c r="AC40" s="25">
        <v>24</v>
      </c>
      <c r="AD40" s="33">
        <f t="shared" si="30"/>
        <v>1.61</v>
      </c>
      <c r="AE40" s="54" t="s">
        <v>66</v>
      </c>
      <c r="AF40" s="66">
        <v>14915</v>
      </c>
    </row>
    <row r="41" spans="1:32" ht="19.5" customHeight="1">
      <c r="A41" s="5"/>
      <c r="B41" s="5" t="s">
        <v>86</v>
      </c>
      <c r="C41" s="23">
        <v>40</v>
      </c>
      <c r="D41" s="29">
        <f t="shared" si="17"/>
        <v>4.3</v>
      </c>
      <c r="E41" s="25">
        <v>7</v>
      </c>
      <c r="F41" s="24">
        <f t="shared" si="26"/>
        <v>175</v>
      </c>
      <c r="G41" s="25">
        <v>95</v>
      </c>
      <c r="H41" s="24">
        <f t="shared" si="18"/>
        <v>10.3</v>
      </c>
      <c r="I41" s="57">
        <f>C41-G41</f>
        <v>-55</v>
      </c>
      <c r="J41" s="24">
        <f t="shared" si="19"/>
        <v>-6</v>
      </c>
      <c r="K41" s="25">
        <v>0</v>
      </c>
      <c r="L41" s="24">
        <f t="shared" si="27"/>
        <v>0</v>
      </c>
      <c r="M41" s="25">
        <v>0</v>
      </c>
      <c r="N41" s="24">
        <f t="shared" si="28"/>
        <v>0</v>
      </c>
      <c r="O41" s="60">
        <f>Q41+S41</f>
        <v>2</v>
      </c>
      <c r="P41" s="29">
        <f t="shared" si="20"/>
        <v>47.6</v>
      </c>
      <c r="Q41" s="25">
        <v>0</v>
      </c>
      <c r="R41" s="24">
        <f t="shared" si="21"/>
        <v>0</v>
      </c>
      <c r="S41" s="25">
        <v>2</v>
      </c>
      <c r="T41" s="24">
        <f t="shared" si="22"/>
        <v>47.6</v>
      </c>
      <c r="U41" s="60">
        <f t="shared" si="31"/>
        <v>0</v>
      </c>
      <c r="V41" s="24">
        <f t="shared" si="23"/>
        <v>0</v>
      </c>
      <c r="W41" s="25">
        <v>0</v>
      </c>
      <c r="X41" s="24">
        <f t="shared" si="24"/>
        <v>0</v>
      </c>
      <c r="Y41" s="25">
        <v>0</v>
      </c>
      <c r="Z41" s="24">
        <f t="shared" si="25"/>
        <v>0</v>
      </c>
      <c r="AA41" s="25">
        <v>30</v>
      </c>
      <c r="AB41" s="24">
        <f t="shared" si="29"/>
        <v>3.3</v>
      </c>
      <c r="AC41" s="25">
        <v>13</v>
      </c>
      <c r="AD41" s="33">
        <f t="shared" si="30"/>
        <v>1.41</v>
      </c>
      <c r="AE41" s="54" t="s">
        <v>67</v>
      </c>
      <c r="AF41" s="66">
        <v>9219</v>
      </c>
    </row>
    <row r="42" spans="1:32" ht="19.5" customHeight="1">
      <c r="A42" s="5"/>
      <c r="B42" s="5" t="s">
        <v>87</v>
      </c>
      <c r="C42" s="23">
        <v>85</v>
      </c>
      <c r="D42" s="29">
        <f t="shared" si="17"/>
        <v>7.4</v>
      </c>
      <c r="E42" s="25">
        <v>5</v>
      </c>
      <c r="F42" s="24">
        <f t="shared" si="26"/>
        <v>58.8</v>
      </c>
      <c r="G42" s="25">
        <v>135</v>
      </c>
      <c r="H42" s="24">
        <f t="shared" si="18"/>
        <v>11.8</v>
      </c>
      <c r="I42" s="57">
        <f>C42-G42</f>
        <v>-50</v>
      </c>
      <c r="J42" s="24">
        <f t="shared" si="19"/>
        <v>-4.4</v>
      </c>
      <c r="K42" s="25">
        <v>0</v>
      </c>
      <c r="L42" s="24">
        <f t="shared" si="27"/>
        <v>0</v>
      </c>
      <c r="M42" s="25">
        <v>0</v>
      </c>
      <c r="N42" s="24">
        <f t="shared" si="28"/>
        <v>0</v>
      </c>
      <c r="O42" s="60">
        <f>Q42+S42</f>
        <v>2</v>
      </c>
      <c r="P42" s="29">
        <f t="shared" si="20"/>
        <v>23</v>
      </c>
      <c r="Q42" s="25">
        <v>0</v>
      </c>
      <c r="R42" s="24">
        <f t="shared" si="21"/>
        <v>0</v>
      </c>
      <c r="S42" s="25">
        <v>2</v>
      </c>
      <c r="T42" s="24">
        <f t="shared" si="22"/>
        <v>23</v>
      </c>
      <c r="U42" s="60">
        <f t="shared" si="31"/>
        <v>0</v>
      </c>
      <c r="V42" s="24">
        <f t="shared" si="23"/>
        <v>0</v>
      </c>
      <c r="W42" s="25">
        <v>0</v>
      </c>
      <c r="X42" s="24">
        <f t="shared" si="24"/>
        <v>0</v>
      </c>
      <c r="Y42" s="25">
        <v>0</v>
      </c>
      <c r="Z42" s="24">
        <f t="shared" si="25"/>
        <v>0</v>
      </c>
      <c r="AA42" s="25">
        <v>86</v>
      </c>
      <c r="AB42" s="24">
        <f t="shared" si="29"/>
        <v>7.5</v>
      </c>
      <c r="AC42" s="25">
        <v>29</v>
      </c>
      <c r="AD42" s="33">
        <f t="shared" si="30"/>
        <v>2.54</v>
      </c>
      <c r="AE42" s="54" t="s">
        <v>68</v>
      </c>
      <c r="AF42" s="66">
        <v>11424</v>
      </c>
    </row>
    <row r="43" spans="1:32" ht="19.5" customHeight="1">
      <c r="A43" s="69" t="s">
        <v>26</v>
      </c>
      <c r="B43" s="70"/>
      <c r="C43" s="18">
        <f>SUM(C44)</f>
        <v>71</v>
      </c>
      <c r="D43" s="19">
        <f t="shared" si="17"/>
        <v>5.7</v>
      </c>
      <c r="E43" s="30">
        <f>SUM(E44)</f>
        <v>1</v>
      </c>
      <c r="F43" s="31">
        <f t="shared" si="26"/>
        <v>14.1</v>
      </c>
      <c r="G43" s="30">
        <f>SUM(G44)</f>
        <v>166</v>
      </c>
      <c r="H43" s="31">
        <f t="shared" si="18"/>
        <v>13.3</v>
      </c>
      <c r="I43" s="30">
        <f>SUM(I44)</f>
        <v>-95</v>
      </c>
      <c r="J43" s="31">
        <f t="shared" si="19"/>
        <v>-7.6</v>
      </c>
      <c r="K43" s="30">
        <f>SUM(K44)</f>
        <v>0</v>
      </c>
      <c r="L43" s="31">
        <f t="shared" si="27"/>
        <v>0</v>
      </c>
      <c r="M43" s="30">
        <f>SUM(M44)</f>
        <v>0</v>
      </c>
      <c r="N43" s="31">
        <f t="shared" si="28"/>
        <v>0</v>
      </c>
      <c r="O43" s="30">
        <f>SUM(O44)</f>
        <v>4</v>
      </c>
      <c r="P43" s="19">
        <f t="shared" si="20"/>
        <v>53.3</v>
      </c>
      <c r="Q43" s="30">
        <f>SUM(Q44)</f>
        <v>1</v>
      </c>
      <c r="R43" s="31">
        <f t="shared" si="21"/>
        <v>13.3</v>
      </c>
      <c r="S43" s="30">
        <f>SUM(S44)</f>
        <v>3</v>
      </c>
      <c r="T43" s="31">
        <f t="shared" si="22"/>
        <v>40</v>
      </c>
      <c r="U43" s="30">
        <f t="shared" si="31"/>
        <v>0</v>
      </c>
      <c r="V43" s="31">
        <f t="shared" si="23"/>
        <v>0</v>
      </c>
      <c r="W43" s="30">
        <f>SUM(W44)</f>
        <v>0</v>
      </c>
      <c r="X43" s="31">
        <f t="shared" si="24"/>
        <v>0</v>
      </c>
      <c r="Y43" s="30">
        <v>0</v>
      </c>
      <c r="Z43" s="31">
        <f t="shared" si="25"/>
        <v>0</v>
      </c>
      <c r="AA43" s="30">
        <f>SUM(AA44)</f>
        <v>39</v>
      </c>
      <c r="AB43" s="31">
        <f t="shared" si="29"/>
        <v>3.1</v>
      </c>
      <c r="AC43" s="30">
        <f>SUM(AC44)</f>
        <v>22</v>
      </c>
      <c r="AD43" s="32">
        <f t="shared" si="30"/>
        <v>1.77</v>
      </c>
      <c r="AE43" s="53" t="s">
        <v>59</v>
      </c>
      <c r="AF43" s="65">
        <v>12444</v>
      </c>
    </row>
    <row r="44" spans="1:32" ht="19.5" customHeight="1">
      <c r="A44" s="43"/>
      <c r="B44" s="44" t="s">
        <v>88</v>
      </c>
      <c r="C44" s="45">
        <v>71</v>
      </c>
      <c r="D44" s="46">
        <f t="shared" si="17"/>
        <v>5.7</v>
      </c>
      <c r="E44" s="47">
        <v>1</v>
      </c>
      <c r="F44" s="48">
        <f t="shared" si="26"/>
        <v>14.1</v>
      </c>
      <c r="G44" s="47">
        <v>166</v>
      </c>
      <c r="H44" s="48">
        <f t="shared" si="18"/>
        <v>13.3</v>
      </c>
      <c r="I44" s="58">
        <f>C44-G44</f>
        <v>-95</v>
      </c>
      <c r="J44" s="48">
        <f t="shared" si="19"/>
        <v>-7.6</v>
      </c>
      <c r="K44" s="47">
        <v>0</v>
      </c>
      <c r="L44" s="48">
        <f t="shared" si="27"/>
        <v>0</v>
      </c>
      <c r="M44" s="47">
        <v>0</v>
      </c>
      <c r="N44" s="48">
        <f t="shared" si="28"/>
        <v>0</v>
      </c>
      <c r="O44" s="61">
        <f>Q44+S44</f>
        <v>4</v>
      </c>
      <c r="P44" s="46">
        <f t="shared" si="20"/>
        <v>53.3</v>
      </c>
      <c r="Q44" s="47">
        <v>1</v>
      </c>
      <c r="R44" s="48">
        <f t="shared" si="21"/>
        <v>13.3</v>
      </c>
      <c r="S44" s="47">
        <v>3</v>
      </c>
      <c r="T44" s="48">
        <f t="shared" si="22"/>
        <v>40</v>
      </c>
      <c r="U44" s="61">
        <f t="shared" si="31"/>
        <v>0</v>
      </c>
      <c r="V44" s="48">
        <f t="shared" si="23"/>
        <v>0</v>
      </c>
      <c r="W44" s="47">
        <v>0</v>
      </c>
      <c r="X44" s="48">
        <f t="shared" si="24"/>
        <v>0</v>
      </c>
      <c r="Y44" s="47">
        <v>0</v>
      </c>
      <c r="Z44" s="48">
        <f t="shared" si="25"/>
        <v>0</v>
      </c>
      <c r="AA44" s="47">
        <v>39</v>
      </c>
      <c r="AB44" s="48">
        <f t="shared" si="29"/>
        <v>3.1</v>
      </c>
      <c r="AC44" s="47">
        <v>22</v>
      </c>
      <c r="AD44" s="49">
        <f t="shared" si="30"/>
        <v>1.77</v>
      </c>
      <c r="AE44" s="55" t="s">
        <v>48</v>
      </c>
      <c r="AF44" s="67">
        <v>12444</v>
      </c>
    </row>
    <row r="45" ht="18" customHeight="1"/>
  </sheetData>
  <mergeCells count="43">
    <mergeCell ref="D1:AC1"/>
    <mergeCell ref="E4:F5"/>
    <mergeCell ref="G4:H5"/>
    <mergeCell ref="I4:J5"/>
    <mergeCell ref="K4:L5"/>
    <mergeCell ref="C4:D5"/>
    <mergeCell ref="U5:V5"/>
    <mergeCell ref="W5:X5"/>
    <mergeCell ref="U4:Z4"/>
    <mergeCell ref="AF4:AF6"/>
    <mergeCell ref="O4:T4"/>
    <mergeCell ref="AC4:AD4"/>
    <mergeCell ref="AC5:AC6"/>
    <mergeCell ref="AD5:AD6"/>
    <mergeCell ref="AA4:AB4"/>
    <mergeCell ref="AA5:AA6"/>
    <mergeCell ref="O5:P5"/>
    <mergeCell ref="AB5:AB6"/>
    <mergeCell ref="AE4:AE6"/>
    <mergeCell ref="A7:B7"/>
    <mergeCell ref="Y5:Z5"/>
    <mergeCell ref="Q5:R5"/>
    <mergeCell ref="S5:T5"/>
    <mergeCell ref="M4:N5"/>
    <mergeCell ref="A9:B9"/>
    <mergeCell ref="A10:B10"/>
    <mergeCell ref="A12:B12"/>
    <mergeCell ref="A19:B19"/>
    <mergeCell ref="A20:B20"/>
    <mergeCell ref="A13:B13"/>
    <mergeCell ref="A14:B14"/>
    <mergeCell ref="A15:B15"/>
    <mergeCell ref="A16:B16"/>
    <mergeCell ref="A35:B35"/>
    <mergeCell ref="A38:B38"/>
    <mergeCell ref="A43:B43"/>
    <mergeCell ref="A4:B6"/>
    <mergeCell ref="A21:B21"/>
    <mergeCell ref="A22:B22"/>
    <mergeCell ref="A25:B25"/>
    <mergeCell ref="A29:B29"/>
    <mergeCell ref="A17:B17"/>
    <mergeCell ref="A18:B18"/>
  </mergeCells>
  <printOptions horizontalCentered="1" verticalCentered="1"/>
  <pageMargins left="0.45" right="0.38" top="0" bottom="0" header="0.5118110236220472" footer="0.5118110236220472"/>
  <pageSetup blackAndWhite="1"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="80" zoomScaleNormal="8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14" sqref="AG14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625" style="1" customWidth="1"/>
    <col min="4" max="4" width="8.00390625" style="3" customWidth="1"/>
    <col min="5" max="5" width="7.625" style="1" customWidth="1"/>
    <col min="6" max="6" width="9.625" style="3" customWidth="1"/>
    <col min="7" max="7" width="9.625" style="1" customWidth="1"/>
    <col min="8" max="8" width="9.625" style="3" customWidth="1"/>
    <col min="9" max="9" width="9.625" style="1" customWidth="1"/>
    <col min="10" max="10" width="9.625" style="3" customWidth="1"/>
    <col min="11" max="11" width="7.125" style="1" customWidth="1"/>
    <col min="12" max="12" width="7.125" style="3" customWidth="1"/>
    <col min="13" max="13" width="7.125" style="1" customWidth="1"/>
    <col min="14" max="14" width="7.125" style="3" customWidth="1"/>
    <col min="15" max="15" width="7.625" style="1" customWidth="1"/>
    <col min="16" max="16" width="7.625" style="3" customWidth="1"/>
    <col min="17" max="17" width="7.625" style="1" customWidth="1"/>
    <col min="18" max="18" width="7.625" style="3" customWidth="1"/>
    <col min="19" max="19" width="7.625" style="1" customWidth="1"/>
    <col min="20" max="20" width="7.625" style="3" customWidth="1"/>
    <col min="21" max="21" width="6.875" style="1" customWidth="1"/>
    <col min="22" max="22" width="7.125" style="3" customWidth="1"/>
    <col min="23" max="23" width="6.875" style="1" customWidth="1"/>
    <col min="24" max="24" width="7.125" style="3" customWidth="1"/>
    <col min="25" max="25" width="6.875" style="1" customWidth="1"/>
    <col min="26" max="26" width="7.125" style="3" customWidth="1"/>
    <col min="27" max="27" width="9.75390625" style="1" customWidth="1"/>
    <col min="28" max="28" width="7.75390625" style="3" customWidth="1"/>
    <col min="29" max="29" width="9.75390625" style="1" customWidth="1"/>
    <col min="30" max="30" width="9.75390625" style="3" customWidth="1"/>
    <col min="31" max="31" width="4.125" style="1" customWidth="1"/>
    <col min="32" max="32" width="11.625" style="1" customWidth="1"/>
    <col min="33" max="16384" width="9.00390625" style="1" customWidth="1"/>
  </cols>
  <sheetData>
    <row r="1" spans="1:31" ht="21" customHeight="1">
      <c r="A1" s="50" t="s">
        <v>6</v>
      </c>
      <c r="B1" s="4"/>
      <c r="D1" s="104" t="s">
        <v>69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3"/>
      <c r="AE1" s="13"/>
    </row>
    <row r="2" spans="1:31" ht="21" customHeight="1">
      <c r="A2" s="50" t="s">
        <v>73</v>
      </c>
      <c r="B2" s="7"/>
      <c r="AE2" s="4"/>
    </row>
    <row r="3" ht="14.25" thickBot="1">
      <c r="AE3" s="51" t="s">
        <v>160</v>
      </c>
    </row>
    <row r="4" spans="1:32" s="2" customFormat="1" ht="21" customHeight="1">
      <c r="A4" s="71" t="s">
        <v>7</v>
      </c>
      <c r="B4" s="72"/>
      <c r="C4" s="107" t="s">
        <v>0</v>
      </c>
      <c r="D4" s="72"/>
      <c r="E4" s="116" t="s">
        <v>29</v>
      </c>
      <c r="F4" s="117"/>
      <c r="G4" s="107" t="s">
        <v>30</v>
      </c>
      <c r="H4" s="72"/>
      <c r="I4" s="109" t="s">
        <v>159</v>
      </c>
      <c r="J4" s="110"/>
      <c r="K4" s="109" t="s">
        <v>2</v>
      </c>
      <c r="L4" s="72"/>
      <c r="M4" s="109" t="s">
        <v>31</v>
      </c>
      <c r="N4" s="72"/>
      <c r="O4" s="90" t="s">
        <v>33</v>
      </c>
      <c r="P4" s="90"/>
      <c r="Q4" s="90"/>
      <c r="R4" s="90"/>
      <c r="S4" s="90"/>
      <c r="T4" s="90"/>
      <c r="U4" s="89" t="s">
        <v>34</v>
      </c>
      <c r="V4" s="90"/>
      <c r="W4" s="90"/>
      <c r="X4" s="90"/>
      <c r="Y4" s="90"/>
      <c r="Z4" s="91"/>
      <c r="AA4" s="92" t="s">
        <v>38</v>
      </c>
      <c r="AB4" s="98"/>
      <c r="AC4" s="92" t="s">
        <v>39</v>
      </c>
      <c r="AD4" s="93"/>
      <c r="AE4" s="101" t="s">
        <v>40</v>
      </c>
      <c r="AF4" s="88"/>
    </row>
    <row r="5" spans="1:32" s="2" customFormat="1" ht="33" customHeight="1">
      <c r="A5" s="73"/>
      <c r="B5" s="74"/>
      <c r="C5" s="108"/>
      <c r="D5" s="76"/>
      <c r="E5" s="118"/>
      <c r="F5" s="119"/>
      <c r="G5" s="108"/>
      <c r="H5" s="76"/>
      <c r="I5" s="111"/>
      <c r="J5" s="112"/>
      <c r="K5" s="108"/>
      <c r="L5" s="76"/>
      <c r="M5" s="108"/>
      <c r="N5" s="76"/>
      <c r="O5" s="82" t="s">
        <v>3</v>
      </c>
      <c r="P5" s="83"/>
      <c r="Q5" s="82" t="s">
        <v>4</v>
      </c>
      <c r="R5" s="81"/>
      <c r="S5" s="83" t="s">
        <v>5</v>
      </c>
      <c r="T5" s="120"/>
      <c r="U5" s="83" t="s">
        <v>3</v>
      </c>
      <c r="V5" s="83"/>
      <c r="W5" s="113" t="s">
        <v>35</v>
      </c>
      <c r="X5" s="81"/>
      <c r="Y5" s="80" t="s">
        <v>36</v>
      </c>
      <c r="Z5" s="81"/>
      <c r="AA5" s="94" t="s">
        <v>1</v>
      </c>
      <c r="AB5" s="99" t="s">
        <v>27</v>
      </c>
      <c r="AC5" s="94" t="s">
        <v>1</v>
      </c>
      <c r="AD5" s="96" t="s">
        <v>27</v>
      </c>
      <c r="AE5" s="102"/>
      <c r="AF5" s="88"/>
    </row>
    <row r="6" spans="1:32" s="2" customFormat="1" ht="85.5" customHeight="1">
      <c r="A6" s="75"/>
      <c r="B6" s="76"/>
      <c r="C6" s="8" t="s">
        <v>1</v>
      </c>
      <c r="D6" s="9" t="s">
        <v>27</v>
      </c>
      <c r="E6" s="8" t="s">
        <v>1</v>
      </c>
      <c r="F6" s="9" t="s">
        <v>28</v>
      </c>
      <c r="G6" s="8" t="s">
        <v>1</v>
      </c>
      <c r="H6" s="9" t="s">
        <v>27</v>
      </c>
      <c r="I6" s="8" t="s">
        <v>1</v>
      </c>
      <c r="J6" s="9" t="s">
        <v>27</v>
      </c>
      <c r="K6" s="8" t="s">
        <v>1</v>
      </c>
      <c r="L6" s="9" t="s">
        <v>28</v>
      </c>
      <c r="M6" s="8" t="s">
        <v>1</v>
      </c>
      <c r="N6" s="9" t="s">
        <v>28</v>
      </c>
      <c r="O6" s="8" t="s">
        <v>1</v>
      </c>
      <c r="P6" s="9" t="s">
        <v>32</v>
      </c>
      <c r="Q6" s="8" t="s">
        <v>1</v>
      </c>
      <c r="R6" s="9" t="s">
        <v>32</v>
      </c>
      <c r="S6" s="8" t="s">
        <v>1</v>
      </c>
      <c r="T6" s="9" t="s">
        <v>32</v>
      </c>
      <c r="U6" s="8" t="s">
        <v>1</v>
      </c>
      <c r="V6" s="9" t="s">
        <v>32</v>
      </c>
      <c r="W6" s="8" t="s">
        <v>1</v>
      </c>
      <c r="X6" s="9" t="s">
        <v>32</v>
      </c>
      <c r="Y6" s="8" t="s">
        <v>1</v>
      </c>
      <c r="Z6" s="9" t="s">
        <v>37</v>
      </c>
      <c r="AA6" s="95"/>
      <c r="AB6" s="100"/>
      <c r="AC6" s="95"/>
      <c r="AD6" s="97"/>
      <c r="AE6" s="103"/>
      <c r="AF6" s="88"/>
    </row>
    <row r="7" spans="1:37" ht="19.5" customHeight="1">
      <c r="A7" s="114" t="s">
        <v>89</v>
      </c>
      <c r="B7" s="115"/>
      <c r="C7" s="18">
        <f>SUM(C8:C15)</f>
        <v>231</v>
      </c>
      <c r="D7" s="19">
        <f aca="true" t="shared" si="0" ref="D7:D45">IF(OR(C7=0,AF7=0),0,ROUND(C7/AF7*1000,1))</f>
        <v>6.9</v>
      </c>
      <c r="E7" s="20">
        <f>SUM(E8:E15)</f>
        <v>17</v>
      </c>
      <c r="F7" s="21">
        <f>IF(OR(E7=0,C7=0),0,ROUND(E7/C7*1000,1))</f>
        <v>73.6</v>
      </c>
      <c r="G7" s="20">
        <f>SUM(G8:G15)</f>
        <v>413</v>
      </c>
      <c r="H7" s="21">
        <f aca="true" t="shared" si="1" ref="H7:H45">IF(OR(G7=0,AF7=0),0,ROUND(G7/AF7*1000,1))</f>
        <v>12.3</v>
      </c>
      <c r="I7" s="20">
        <f>SUM(I8:I15)</f>
        <v>-182</v>
      </c>
      <c r="J7" s="21">
        <f aca="true" t="shared" si="2" ref="J7:J45">IF(OR(C7=0,G7=0,AF7=0),0,ROUND((C7-G7)/AF7*1000,1))</f>
        <v>-5.4</v>
      </c>
      <c r="K7" s="20">
        <f>SUM(K8:K15)</f>
        <v>3</v>
      </c>
      <c r="L7" s="21">
        <f>IF(OR(K7=0,C7=0),0,ROUND(K7/C7*1000,1))</f>
        <v>13</v>
      </c>
      <c r="M7" s="20">
        <f>SUM(M8:M15)</f>
        <v>2</v>
      </c>
      <c r="N7" s="21">
        <f>IF(OR(M7=0,C7=0),0,ROUND(M7/C7*1000,1))</f>
        <v>8.7</v>
      </c>
      <c r="O7" s="20">
        <f>SUM(O8:O15)</f>
        <v>12</v>
      </c>
      <c r="P7" s="21">
        <f aca="true" t="shared" si="3" ref="P7:P45">IF(OR(O7=0,C7=0),0,ROUND(O7/(C7+O7)*1000,1))</f>
        <v>49.4</v>
      </c>
      <c r="Q7" s="20">
        <f>SUM(Q8:Q15)</f>
        <v>3</v>
      </c>
      <c r="R7" s="21">
        <f aca="true" t="shared" si="4" ref="R7:R45">IF(OR(Q7=0,C7=0,O7=0),0,ROUND(Q7/(C7+O7)*1000,1))</f>
        <v>12.3</v>
      </c>
      <c r="S7" s="20">
        <f>SUM(S8:S15)</f>
        <v>9</v>
      </c>
      <c r="T7" s="21">
        <f aca="true" t="shared" si="5" ref="T7:T45">IF(OR(S7=0,C7=0,O7=0),0,ROUND(S7/(C7+O7)*1000,1))</f>
        <v>37</v>
      </c>
      <c r="U7" s="20">
        <f>SUM(U8:U15)</f>
        <v>3</v>
      </c>
      <c r="V7" s="21">
        <f aca="true" t="shared" si="6" ref="V7:V45">IF(OR(U7=0,C7=0),0,ROUND(U7/(C7+W7)*1000,1))</f>
        <v>12.9</v>
      </c>
      <c r="W7" s="20">
        <f>SUM(W8:W15)</f>
        <v>1</v>
      </c>
      <c r="X7" s="21">
        <f aca="true" t="shared" si="7" ref="X7:X45">IF(OR(W7=0,C7=0),0,ROUND(W7/(C7+W7)*1000,1))</f>
        <v>4.3</v>
      </c>
      <c r="Y7" s="20">
        <f>SUM(Y8:Y15)</f>
        <v>2</v>
      </c>
      <c r="Z7" s="21">
        <f aca="true" t="shared" si="8" ref="Z7:Z45">IF(OR(Y7=0,C7=0),0,ROUND(Y7/C7*1000,1))</f>
        <v>8.7</v>
      </c>
      <c r="AA7" s="20">
        <f>SUM(AA8:AA15)</f>
        <v>123</v>
      </c>
      <c r="AB7" s="21">
        <f>IF(OR(AA7=0,AF7=0),0,ROUND(AA7/AF7*1000,1))</f>
        <v>3.7</v>
      </c>
      <c r="AC7" s="20">
        <f>SUM(AC8:AC15)</f>
        <v>53</v>
      </c>
      <c r="AD7" s="22">
        <f>IF(OR(AC7=0,AF7=0),0,ROUND(AC7/AF7*1000,2))</f>
        <v>1.58</v>
      </c>
      <c r="AE7" s="52" t="s">
        <v>128</v>
      </c>
      <c r="AF7" s="68">
        <v>33550</v>
      </c>
      <c r="AJ7" s="11"/>
      <c r="AK7" s="10"/>
    </row>
    <row r="8" spans="1:32" ht="19.5" customHeight="1">
      <c r="A8" s="12"/>
      <c r="B8" s="16" t="s">
        <v>90</v>
      </c>
      <c r="C8" s="23">
        <v>19</v>
      </c>
      <c r="D8" s="24">
        <f t="shared" si="0"/>
        <v>7.2</v>
      </c>
      <c r="E8" s="25">
        <v>1</v>
      </c>
      <c r="F8" s="26">
        <f aca="true" t="shared" si="9" ref="F8:F45">IF(OR(E8=0,C8=0),0,ROUND(E8/C8*1000,1))</f>
        <v>52.6</v>
      </c>
      <c r="G8" s="27">
        <v>34</v>
      </c>
      <c r="H8" s="26">
        <f t="shared" si="1"/>
        <v>12.9</v>
      </c>
      <c r="I8" s="57">
        <f>C8-G8</f>
        <v>-15</v>
      </c>
      <c r="J8" s="26">
        <f t="shared" si="2"/>
        <v>-5.7</v>
      </c>
      <c r="K8" s="27">
        <v>0</v>
      </c>
      <c r="L8" s="26">
        <f aca="true" t="shared" si="10" ref="L8:L45">IF(OR(K8=0,C8=0),0,ROUND(K8/C8*1000,1))</f>
        <v>0</v>
      </c>
      <c r="M8" s="27">
        <v>0</v>
      </c>
      <c r="N8" s="26">
        <f aca="true" t="shared" si="11" ref="N8:N45">IF(OR(M8=0,C8=0),0,ROUND(M8/C8*1000,1))</f>
        <v>0</v>
      </c>
      <c r="O8" s="57">
        <f>Q8+S8</f>
        <v>2</v>
      </c>
      <c r="P8" s="26">
        <f t="shared" si="3"/>
        <v>95.2</v>
      </c>
      <c r="Q8" s="27">
        <v>1</v>
      </c>
      <c r="R8" s="26">
        <f t="shared" si="4"/>
        <v>47.6</v>
      </c>
      <c r="S8" s="27">
        <v>1</v>
      </c>
      <c r="T8" s="26">
        <f t="shared" si="5"/>
        <v>47.6</v>
      </c>
      <c r="U8" s="57">
        <f>+W8+Y8</f>
        <v>0</v>
      </c>
      <c r="V8" s="26">
        <f t="shared" si="6"/>
        <v>0</v>
      </c>
      <c r="W8" s="27">
        <v>0</v>
      </c>
      <c r="X8" s="26">
        <f t="shared" si="7"/>
        <v>0</v>
      </c>
      <c r="Y8" s="27">
        <v>0</v>
      </c>
      <c r="Z8" s="26">
        <f t="shared" si="8"/>
        <v>0</v>
      </c>
      <c r="AA8" s="27">
        <v>8</v>
      </c>
      <c r="AB8" s="26">
        <f aca="true" t="shared" si="12" ref="AB8:AB45">IF(OR(AA8=0,AF8=0),0,ROUND(AA8/AF8*1000,1))</f>
        <v>3</v>
      </c>
      <c r="AC8" s="27">
        <v>4</v>
      </c>
      <c r="AD8" s="28">
        <f aca="true" t="shared" si="13" ref="AD8:AD45">IF(OR(AC8=0,AF8=0),0,ROUND(AC8/AF8*1000,2))</f>
        <v>1.52</v>
      </c>
      <c r="AE8" s="54" t="s">
        <v>129</v>
      </c>
      <c r="AF8" s="68">
        <v>2633</v>
      </c>
    </row>
    <row r="9" spans="1:32" ht="19.5" customHeight="1">
      <c r="A9" s="12"/>
      <c r="B9" s="16" t="s">
        <v>91</v>
      </c>
      <c r="C9" s="23">
        <v>63</v>
      </c>
      <c r="D9" s="29">
        <f t="shared" si="0"/>
        <v>8.8</v>
      </c>
      <c r="E9" s="25">
        <v>0</v>
      </c>
      <c r="F9" s="26">
        <f t="shared" si="9"/>
        <v>0</v>
      </c>
      <c r="G9" s="27">
        <v>76</v>
      </c>
      <c r="H9" s="26">
        <f t="shared" si="1"/>
        <v>10.6</v>
      </c>
      <c r="I9" s="57">
        <f aca="true" t="shared" si="14" ref="I9:I45">C9-G9</f>
        <v>-13</v>
      </c>
      <c r="J9" s="26">
        <f t="shared" si="2"/>
        <v>-1.8</v>
      </c>
      <c r="K9" s="27">
        <v>0</v>
      </c>
      <c r="L9" s="26">
        <f t="shared" si="10"/>
        <v>0</v>
      </c>
      <c r="M9" s="27">
        <v>0</v>
      </c>
      <c r="N9" s="26">
        <f t="shared" si="11"/>
        <v>0</v>
      </c>
      <c r="O9" s="57">
        <f aca="true" t="shared" si="15" ref="O9:O45">Q9+S9</f>
        <v>3</v>
      </c>
      <c r="P9" s="26">
        <f t="shared" si="3"/>
        <v>45.5</v>
      </c>
      <c r="Q9" s="27">
        <v>1</v>
      </c>
      <c r="R9" s="26">
        <f t="shared" si="4"/>
        <v>15.2</v>
      </c>
      <c r="S9" s="27">
        <v>2</v>
      </c>
      <c r="T9" s="26">
        <f t="shared" si="5"/>
        <v>30.3</v>
      </c>
      <c r="U9" s="57">
        <f aca="true" t="shared" si="16" ref="U9:U45">+W9+Y9</f>
        <v>1</v>
      </c>
      <c r="V9" s="26">
        <f t="shared" si="6"/>
        <v>15.6</v>
      </c>
      <c r="W9" s="27">
        <v>1</v>
      </c>
      <c r="X9" s="26">
        <f t="shared" si="7"/>
        <v>15.6</v>
      </c>
      <c r="Y9" s="27">
        <v>0</v>
      </c>
      <c r="Z9" s="26">
        <f t="shared" si="8"/>
        <v>0</v>
      </c>
      <c r="AA9" s="27">
        <v>33</v>
      </c>
      <c r="AB9" s="26">
        <f t="shared" si="12"/>
        <v>4.6</v>
      </c>
      <c r="AC9" s="27">
        <v>11</v>
      </c>
      <c r="AD9" s="28">
        <f t="shared" si="13"/>
        <v>1.53</v>
      </c>
      <c r="AE9" s="54" t="s">
        <v>130</v>
      </c>
      <c r="AF9" s="68">
        <v>7178</v>
      </c>
    </row>
    <row r="10" spans="1:37" ht="19.5" customHeight="1">
      <c r="A10" s="12"/>
      <c r="B10" s="16" t="s">
        <v>92</v>
      </c>
      <c r="C10" s="23">
        <v>11</v>
      </c>
      <c r="D10" s="29">
        <f t="shared" si="0"/>
        <v>5.5</v>
      </c>
      <c r="E10" s="25">
        <v>1</v>
      </c>
      <c r="F10" s="26">
        <f t="shared" si="9"/>
        <v>90.9</v>
      </c>
      <c r="G10" s="27">
        <v>30</v>
      </c>
      <c r="H10" s="26">
        <f t="shared" si="1"/>
        <v>15</v>
      </c>
      <c r="I10" s="57">
        <f t="shared" si="14"/>
        <v>-19</v>
      </c>
      <c r="J10" s="26">
        <f t="shared" si="2"/>
        <v>-9.5</v>
      </c>
      <c r="K10" s="27">
        <v>1</v>
      </c>
      <c r="L10" s="26">
        <f t="shared" si="10"/>
        <v>90.9</v>
      </c>
      <c r="M10" s="27">
        <v>1</v>
      </c>
      <c r="N10" s="26">
        <f t="shared" si="11"/>
        <v>90.9</v>
      </c>
      <c r="O10" s="57">
        <f t="shared" si="15"/>
        <v>0</v>
      </c>
      <c r="P10" s="26">
        <f t="shared" si="3"/>
        <v>0</v>
      </c>
      <c r="Q10" s="27">
        <v>0</v>
      </c>
      <c r="R10" s="26">
        <f t="shared" si="4"/>
        <v>0</v>
      </c>
      <c r="S10" s="27">
        <v>0</v>
      </c>
      <c r="T10" s="26">
        <f t="shared" si="5"/>
        <v>0</v>
      </c>
      <c r="U10" s="57">
        <f t="shared" si="16"/>
        <v>1</v>
      </c>
      <c r="V10" s="26">
        <f t="shared" si="6"/>
        <v>90.9</v>
      </c>
      <c r="W10" s="27">
        <v>0</v>
      </c>
      <c r="X10" s="26">
        <f t="shared" si="7"/>
        <v>0</v>
      </c>
      <c r="Y10" s="27">
        <v>1</v>
      </c>
      <c r="Z10" s="26">
        <f t="shared" si="8"/>
        <v>90.9</v>
      </c>
      <c r="AA10" s="27">
        <v>5</v>
      </c>
      <c r="AB10" s="26">
        <f t="shared" si="12"/>
        <v>2.5</v>
      </c>
      <c r="AC10" s="27">
        <v>2</v>
      </c>
      <c r="AD10" s="28">
        <f t="shared" si="13"/>
        <v>1</v>
      </c>
      <c r="AE10" s="54" t="s">
        <v>131</v>
      </c>
      <c r="AF10" s="68">
        <v>2006</v>
      </c>
      <c r="AK10" s="10"/>
    </row>
    <row r="11" spans="1:32" ht="19.5" customHeight="1">
      <c r="A11" s="12"/>
      <c r="B11" s="16" t="s">
        <v>93</v>
      </c>
      <c r="C11" s="23">
        <v>23</v>
      </c>
      <c r="D11" s="24">
        <f t="shared" si="0"/>
        <v>6.4</v>
      </c>
      <c r="E11" s="25">
        <v>1</v>
      </c>
      <c r="F11" s="26">
        <f t="shared" si="9"/>
        <v>43.5</v>
      </c>
      <c r="G11" s="27">
        <v>42</v>
      </c>
      <c r="H11" s="26">
        <f t="shared" si="1"/>
        <v>11.7</v>
      </c>
      <c r="I11" s="57">
        <f t="shared" si="14"/>
        <v>-19</v>
      </c>
      <c r="J11" s="26">
        <f t="shared" si="2"/>
        <v>-5.3</v>
      </c>
      <c r="K11" s="27">
        <v>0</v>
      </c>
      <c r="L11" s="26">
        <f t="shared" si="10"/>
        <v>0</v>
      </c>
      <c r="M11" s="27">
        <v>0</v>
      </c>
      <c r="N11" s="26">
        <f t="shared" si="11"/>
        <v>0</v>
      </c>
      <c r="O11" s="57">
        <f t="shared" si="15"/>
        <v>3</v>
      </c>
      <c r="P11" s="26">
        <f t="shared" si="3"/>
        <v>115.4</v>
      </c>
      <c r="Q11" s="27">
        <v>1</v>
      </c>
      <c r="R11" s="26">
        <f t="shared" si="4"/>
        <v>38.5</v>
      </c>
      <c r="S11" s="27">
        <v>2</v>
      </c>
      <c r="T11" s="26">
        <f t="shared" si="5"/>
        <v>76.9</v>
      </c>
      <c r="U11" s="57">
        <f t="shared" si="16"/>
        <v>0</v>
      </c>
      <c r="V11" s="26">
        <f t="shared" si="6"/>
        <v>0</v>
      </c>
      <c r="W11" s="27">
        <v>0</v>
      </c>
      <c r="X11" s="26">
        <f t="shared" si="7"/>
        <v>0</v>
      </c>
      <c r="Y11" s="27">
        <v>0</v>
      </c>
      <c r="Z11" s="26">
        <f t="shared" si="8"/>
        <v>0</v>
      </c>
      <c r="AA11" s="27">
        <v>8</v>
      </c>
      <c r="AB11" s="26">
        <f t="shared" si="12"/>
        <v>2.2</v>
      </c>
      <c r="AC11" s="27">
        <v>4</v>
      </c>
      <c r="AD11" s="28">
        <f t="shared" si="13"/>
        <v>1.11</v>
      </c>
      <c r="AE11" s="54" t="s">
        <v>132</v>
      </c>
      <c r="AF11" s="68">
        <v>3592</v>
      </c>
    </row>
    <row r="12" spans="1:32" ht="19.5" customHeight="1">
      <c r="A12" s="12"/>
      <c r="B12" s="16" t="s">
        <v>94</v>
      </c>
      <c r="C12" s="23">
        <v>20</v>
      </c>
      <c r="D12" s="29">
        <f t="shared" si="0"/>
        <v>7.2</v>
      </c>
      <c r="E12" s="25">
        <v>2</v>
      </c>
      <c r="F12" s="26">
        <f t="shared" si="9"/>
        <v>100</v>
      </c>
      <c r="G12" s="27">
        <v>38</v>
      </c>
      <c r="H12" s="26">
        <f t="shared" si="1"/>
        <v>13.6</v>
      </c>
      <c r="I12" s="57">
        <f t="shared" si="14"/>
        <v>-18</v>
      </c>
      <c r="J12" s="26">
        <f t="shared" si="2"/>
        <v>-6.5</v>
      </c>
      <c r="K12" s="27">
        <v>0</v>
      </c>
      <c r="L12" s="26">
        <f t="shared" si="10"/>
        <v>0</v>
      </c>
      <c r="M12" s="27">
        <v>0</v>
      </c>
      <c r="N12" s="26">
        <f t="shared" si="11"/>
        <v>0</v>
      </c>
      <c r="O12" s="57">
        <f t="shared" si="15"/>
        <v>0</v>
      </c>
      <c r="P12" s="26">
        <f t="shared" si="3"/>
        <v>0</v>
      </c>
      <c r="Q12" s="27">
        <v>0</v>
      </c>
      <c r="R12" s="26">
        <f t="shared" si="4"/>
        <v>0</v>
      </c>
      <c r="S12" s="27">
        <v>0</v>
      </c>
      <c r="T12" s="26">
        <f t="shared" si="5"/>
        <v>0</v>
      </c>
      <c r="U12" s="57">
        <f t="shared" si="16"/>
        <v>0</v>
      </c>
      <c r="V12" s="26">
        <f t="shared" si="6"/>
        <v>0</v>
      </c>
      <c r="W12" s="27">
        <v>0</v>
      </c>
      <c r="X12" s="26">
        <f t="shared" si="7"/>
        <v>0</v>
      </c>
      <c r="Y12" s="27">
        <v>0</v>
      </c>
      <c r="Z12" s="26">
        <f t="shared" si="8"/>
        <v>0</v>
      </c>
      <c r="AA12" s="27">
        <v>10</v>
      </c>
      <c r="AB12" s="26">
        <f t="shared" si="12"/>
        <v>3.6</v>
      </c>
      <c r="AC12" s="27">
        <v>1</v>
      </c>
      <c r="AD12" s="28">
        <f t="shared" si="13"/>
        <v>0.36</v>
      </c>
      <c r="AE12" s="54" t="s">
        <v>133</v>
      </c>
      <c r="AF12" s="68">
        <v>2790</v>
      </c>
    </row>
    <row r="13" spans="1:32" ht="19.5" customHeight="1">
      <c r="A13" s="12"/>
      <c r="B13" s="16" t="s">
        <v>95</v>
      </c>
      <c r="C13" s="23">
        <v>26</v>
      </c>
      <c r="D13" s="29">
        <f t="shared" si="0"/>
        <v>6.2</v>
      </c>
      <c r="E13" s="25">
        <v>6</v>
      </c>
      <c r="F13" s="26">
        <f t="shared" si="9"/>
        <v>230.8</v>
      </c>
      <c r="G13" s="27">
        <v>45</v>
      </c>
      <c r="H13" s="26">
        <f t="shared" si="1"/>
        <v>10.7</v>
      </c>
      <c r="I13" s="57">
        <f t="shared" si="14"/>
        <v>-19</v>
      </c>
      <c r="J13" s="26">
        <f t="shared" si="2"/>
        <v>-4.5</v>
      </c>
      <c r="K13" s="27">
        <v>1</v>
      </c>
      <c r="L13" s="26">
        <f t="shared" si="10"/>
        <v>38.5</v>
      </c>
      <c r="M13" s="27">
        <v>0</v>
      </c>
      <c r="N13" s="26">
        <f t="shared" si="11"/>
        <v>0</v>
      </c>
      <c r="O13" s="57">
        <f t="shared" si="15"/>
        <v>2</v>
      </c>
      <c r="P13" s="26">
        <f t="shared" si="3"/>
        <v>71.4</v>
      </c>
      <c r="Q13" s="27">
        <v>0</v>
      </c>
      <c r="R13" s="26">
        <f t="shared" si="4"/>
        <v>0</v>
      </c>
      <c r="S13" s="27">
        <v>2</v>
      </c>
      <c r="T13" s="26">
        <f t="shared" si="5"/>
        <v>71.4</v>
      </c>
      <c r="U13" s="57">
        <f t="shared" si="16"/>
        <v>0</v>
      </c>
      <c r="V13" s="26">
        <f t="shared" si="6"/>
        <v>0</v>
      </c>
      <c r="W13" s="27">
        <v>0</v>
      </c>
      <c r="X13" s="26">
        <f t="shared" si="7"/>
        <v>0</v>
      </c>
      <c r="Y13" s="27">
        <v>0</v>
      </c>
      <c r="Z13" s="26">
        <f t="shared" si="8"/>
        <v>0</v>
      </c>
      <c r="AA13" s="27">
        <v>17</v>
      </c>
      <c r="AB13" s="26">
        <f t="shared" si="12"/>
        <v>4.1</v>
      </c>
      <c r="AC13" s="27">
        <v>11</v>
      </c>
      <c r="AD13" s="28">
        <f t="shared" si="13"/>
        <v>2.63</v>
      </c>
      <c r="AE13" s="54" t="s">
        <v>134</v>
      </c>
      <c r="AF13" s="68">
        <v>4189</v>
      </c>
    </row>
    <row r="14" spans="1:32" ht="19.5" customHeight="1">
      <c r="A14" s="12"/>
      <c r="B14" s="16" t="s">
        <v>96</v>
      </c>
      <c r="C14" s="23">
        <v>17</v>
      </c>
      <c r="D14" s="29">
        <f t="shared" si="0"/>
        <v>7.1</v>
      </c>
      <c r="E14" s="25">
        <v>1</v>
      </c>
      <c r="F14" s="26">
        <f t="shared" si="9"/>
        <v>58.8</v>
      </c>
      <c r="G14" s="27">
        <v>33</v>
      </c>
      <c r="H14" s="26">
        <f t="shared" si="1"/>
        <v>13.7</v>
      </c>
      <c r="I14" s="57">
        <f t="shared" si="14"/>
        <v>-16</v>
      </c>
      <c r="J14" s="26">
        <f t="shared" si="2"/>
        <v>-6.6</v>
      </c>
      <c r="K14" s="27">
        <v>0</v>
      </c>
      <c r="L14" s="26">
        <f t="shared" si="10"/>
        <v>0</v>
      </c>
      <c r="M14" s="27">
        <v>0</v>
      </c>
      <c r="N14" s="26">
        <f t="shared" si="11"/>
        <v>0</v>
      </c>
      <c r="O14" s="57">
        <f t="shared" si="15"/>
        <v>0</v>
      </c>
      <c r="P14" s="26">
        <f t="shared" si="3"/>
        <v>0</v>
      </c>
      <c r="Q14" s="27">
        <v>0</v>
      </c>
      <c r="R14" s="26">
        <f t="shared" si="4"/>
        <v>0</v>
      </c>
      <c r="S14" s="27">
        <v>0</v>
      </c>
      <c r="T14" s="26">
        <f t="shared" si="5"/>
        <v>0</v>
      </c>
      <c r="U14" s="57">
        <f t="shared" si="16"/>
        <v>0</v>
      </c>
      <c r="V14" s="26">
        <f t="shared" si="6"/>
        <v>0</v>
      </c>
      <c r="W14" s="27">
        <v>0</v>
      </c>
      <c r="X14" s="26">
        <f t="shared" si="7"/>
        <v>0</v>
      </c>
      <c r="Y14" s="27">
        <v>0</v>
      </c>
      <c r="Z14" s="26">
        <f t="shared" si="8"/>
        <v>0</v>
      </c>
      <c r="AA14" s="27">
        <v>9</v>
      </c>
      <c r="AB14" s="26">
        <f t="shared" si="12"/>
        <v>3.7</v>
      </c>
      <c r="AC14" s="27">
        <v>2</v>
      </c>
      <c r="AD14" s="28">
        <f t="shared" si="13"/>
        <v>0.83</v>
      </c>
      <c r="AE14" s="54" t="s">
        <v>135</v>
      </c>
      <c r="AF14" s="68">
        <v>2411</v>
      </c>
    </row>
    <row r="15" spans="1:32" ht="19.5" customHeight="1">
      <c r="A15" s="12"/>
      <c r="B15" s="16" t="s">
        <v>97</v>
      </c>
      <c r="C15" s="23">
        <v>52</v>
      </c>
      <c r="D15" s="29">
        <f t="shared" si="0"/>
        <v>5.9</v>
      </c>
      <c r="E15" s="25">
        <v>5</v>
      </c>
      <c r="F15" s="26">
        <f t="shared" si="9"/>
        <v>96.2</v>
      </c>
      <c r="G15" s="27">
        <v>115</v>
      </c>
      <c r="H15" s="26">
        <f t="shared" si="1"/>
        <v>13.1</v>
      </c>
      <c r="I15" s="57">
        <f t="shared" si="14"/>
        <v>-63</v>
      </c>
      <c r="J15" s="26">
        <f t="shared" si="2"/>
        <v>-7.2</v>
      </c>
      <c r="K15" s="27">
        <v>1</v>
      </c>
      <c r="L15" s="26">
        <f t="shared" si="10"/>
        <v>19.2</v>
      </c>
      <c r="M15" s="27">
        <v>1</v>
      </c>
      <c r="N15" s="26">
        <f t="shared" si="11"/>
        <v>19.2</v>
      </c>
      <c r="O15" s="57">
        <f t="shared" si="15"/>
        <v>2</v>
      </c>
      <c r="P15" s="26">
        <f t="shared" si="3"/>
        <v>37</v>
      </c>
      <c r="Q15" s="27">
        <v>0</v>
      </c>
      <c r="R15" s="26">
        <f t="shared" si="4"/>
        <v>0</v>
      </c>
      <c r="S15" s="27">
        <v>2</v>
      </c>
      <c r="T15" s="26">
        <f t="shared" si="5"/>
        <v>37</v>
      </c>
      <c r="U15" s="57">
        <f t="shared" si="16"/>
        <v>1</v>
      </c>
      <c r="V15" s="26">
        <f t="shared" si="6"/>
        <v>19.2</v>
      </c>
      <c r="W15" s="27">
        <v>0</v>
      </c>
      <c r="X15" s="26">
        <f t="shared" si="7"/>
        <v>0</v>
      </c>
      <c r="Y15" s="27">
        <v>1</v>
      </c>
      <c r="Z15" s="26">
        <f t="shared" si="8"/>
        <v>19.2</v>
      </c>
      <c r="AA15" s="27">
        <v>33</v>
      </c>
      <c r="AB15" s="26">
        <f t="shared" si="12"/>
        <v>3.8</v>
      </c>
      <c r="AC15" s="27">
        <v>18</v>
      </c>
      <c r="AD15" s="28">
        <f t="shared" si="13"/>
        <v>2.06</v>
      </c>
      <c r="AE15" s="54" t="s">
        <v>136</v>
      </c>
      <c r="AF15" s="68">
        <v>8751</v>
      </c>
    </row>
    <row r="16" spans="1:32" ht="19.5" customHeight="1">
      <c r="A16" s="79" t="s">
        <v>98</v>
      </c>
      <c r="B16" s="70"/>
      <c r="C16" s="18">
        <f>SUM(C17:C24)</f>
        <v>333</v>
      </c>
      <c r="D16" s="19">
        <f t="shared" si="0"/>
        <v>6.4</v>
      </c>
      <c r="E16" s="30">
        <f>SUM(E17:E24)</f>
        <v>31</v>
      </c>
      <c r="F16" s="21">
        <f t="shared" si="9"/>
        <v>93.1</v>
      </c>
      <c r="G16" s="30">
        <f>SUM(G17:G24)</f>
        <v>683</v>
      </c>
      <c r="H16" s="21">
        <f t="shared" si="1"/>
        <v>13.1</v>
      </c>
      <c r="I16" s="30">
        <f>SUM(I17:I24)</f>
        <v>-350</v>
      </c>
      <c r="J16" s="21">
        <f t="shared" si="2"/>
        <v>-6.7</v>
      </c>
      <c r="K16" s="30">
        <f>SUM(K17:K24)</f>
        <v>1</v>
      </c>
      <c r="L16" s="21">
        <f t="shared" si="10"/>
        <v>3</v>
      </c>
      <c r="M16" s="30">
        <f>SUM(M17:M24)</f>
        <v>1</v>
      </c>
      <c r="N16" s="21">
        <f t="shared" si="11"/>
        <v>3</v>
      </c>
      <c r="O16" s="30">
        <f>SUM(O17:O24)</f>
        <v>11</v>
      </c>
      <c r="P16" s="21">
        <f t="shared" si="3"/>
        <v>32</v>
      </c>
      <c r="Q16" s="30">
        <f>SUM(Q17:Q24)</f>
        <v>3</v>
      </c>
      <c r="R16" s="21">
        <f t="shared" si="4"/>
        <v>8.7</v>
      </c>
      <c r="S16" s="30">
        <f>SUM(S17:S24)</f>
        <v>8</v>
      </c>
      <c r="T16" s="21">
        <f t="shared" si="5"/>
        <v>23.3</v>
      </c>
      <c r="U16" s="30">
        <f t="shared" si="16"/>
        <v>3</v>
      </c>
      <c r="V16" s="21">
        <f t="shared" si="6"/>
        <v>9</v>
      </c>
      <c r="W16" s="30">
        <f>SUM(W17:W24)</f>
        <v>2</v>
      </c>
      <c r="X16" s="21">
        <f t="shared" si="7"/>
        <v>6</v>
      </c>
      <c r="Y16" s="30">
        <f>SUM(Y17:Y24)</f>
        <v>1</v>
      </c>
      <c r="Z16" s="21">
        <f t="shared" si="8"/>
        <v>3</v>
      </c>
      <c r="AA16" s="30">
        <f>SUM(AA17:AA24)</f>
        <v>200</v>
      </c>
      <c r="AB16" s="21">
        <f t="shared" si="12"/>
        <v>3.8</v>
      </c>
      <c r="AC16" s="30">
        <f>SUM(AC17:AC24)</f>
        <v>91</v>
      </c>
      <c r="AD16" s="22">
        <f t="shared" si="13"/>
        <v>1.75</v>
      </c>
      <c r="AE16" s="53" t="s">
        <v>137</v>
      </c>
      <c r="AF16" s="68">
        <v>52093</v>
      </c>
    </row>
    <row r="17" spans="1:32" ht="19.5" customHeight="1">
      <c r="A17" s="12"/>
      <c r="B17" s="16" t="s">
        <v>99</v>
      </c>
      <c r="C17" s="23">
        <v>60</v>
      </c>
      <c r="D17" s="29">
        <f t="shared" si="0"/>
        <v>6.4</v>
      </c>
      <c r="E17" s="25">
        <v>4</v>
      </c>
      <c r="F17" s="26">
        <f t="shared" si="9"/>
        <v>66.7</v>
      </c>
      <c r="G17" s="27">
        <v>122</v>
      </c>
      <c r="H17" s="26">
        <f t="shared" si="1"/>
        <v>13</v>
      </c>
      <c r="I17" s="57">
        <f t="shared" si="14"/>
        <v>-62</v>
      </c>
      <c r="J17" s="26">
        <f t="shared" si="2"/>
        <v>-6.6</v>
      </c>
      <c r="K17" s="27">
        <v>1</v>
      </c>
      <c r="L17" s="26">
        <f t="shared" si="10"/>
        <v>16.7</v>
      </c>
      <c r="M17" s="27">
        <v>1</v>
      </c>
      <c r="N17" s="26">
        <f t="shared" si="11"/>
        <v>16.7</v>
      </c>
      <c r="O17" s="57">
        <f t="shared" si="15"/>
        <v>2</v>
      </c>
      <c r="P17" s="26">
        <f t="shared" si="3"/>
        <v>32.3</v>
      </c>
      <c r="Q17" s="27">
        <v>0</v>
      </c>
      <c r="R17" s="26">
        <f t="shared" si="4"/>
        <v>0</v>
      </c>
      <c r="S17" s="27">
        <v>2</v>
      </c>
      <c r="T17" s="26">
        <f t="shared" si="5"/>
        <v>32.3</v>
      </c>
      <c r="U17" s="57">
        <f t="shared" si="16"/>
        <v>1</v>
      </c>
      <c r="V17" s="26">
        <f t="shared" si="6"/>
        <v>16.7</v>
      </c>
      <c r="W17" s="27">
        <v>0</v>
      </c>
      <c r="X17" s="26">
        <f t="shared" si="7"/>
        <v>0</v>
      </c>
      <c r="Y17" s="27">
        <v>1</v>
      </c>
      <c r="Z17" s="26">
        <f t="shared" si="8"/>
        <v>16.7</v>
      </c>
      <c r="AA17" s="27">
        <v>26</v>
      </c>
      <c r="AB17" s="26">
        <f t="shared" si="12"/>
        <v>2.8</v>
      </c>
      <c r="AC17" s="27">
        <v>18</v>
      </c>
      <c r="AD17" s="28">
        <f t="shared" si="13"/>
        <v>1.92</v>
      </c>
      <c r="AE17" s="54" t="s">
        <v>138</v>
      </c>
      <c r="AF17" s="68">
        <v>9398</v>
      </c>
    </row>
    <row r="18" spans="1:32" ht="19.5" customHeight="1">
      <c r="A18" s="12"/>
      <c r="B18" s="16" t="s">
        <v>100</v>
      </c>
      <c r="C18" s="23">
        <v>145</v>
      </c>
      <c r="D18" s="29">
        <f t="shared" si="0"/>
        <v>7.9</v>
      </c>
      <c r="E18" s="25">
        <v>14</v>
      </c>
      <c r="F18" s="26">
        <f t="shared" si="9"/>
        <v>96.6</v>
      </c>
      <c r="G18" s="27">
        <v>220</v>
      </c>
      <c r="H18" s="26">
        <f t="shared" si="1"/>
        <v>12.1</v>
      </c>
      <c r="I18" s="57">
        <f t="shared" si="14"/>
        <v>-75</v>
      </c>
      <c r="J18" s="26">
        <f t="shared" si="2"/>
        <v>-4.1</v>
      </c>
      <c r="K18" s="27">
        <v>0</v>
      </c>
      <c r="L18" s="26">
        <f t="shared" si="10"/>
        <v>0</v>
      </c>
      <c r="M18" s="27">
        <v>0</v>
      </c>
      <c r="N18" s="26">
        <f t="shared" si="11"/>
        <v>0</v>
      </c>
      <c r="O18" s="57">
        <f t="shared" si="15"/>
        <v>2</v>
      </c>
      <c r="P18" s="26">
        <f t="shared" si="3"/>
        <v>13.6</v>
      </c>
      <c r="Q18" s="27">
        <v>1</v>
      </c>
      <c r="R18" s="26">
        <f t="shared" si="4"/>
        <v>6.8</v>
      </c>
      <c r="S18" s="27">
        <v>1</v>
      </c>
      <c r="T18" s="26">
        <f t="shared" si="5"/>
        <v>6.8</v>
      </c>
      <c r="U18" s="57">
        <f t="shared" si="16"/>
        <v>1</v>
      </c>
      <c r="V18" s="26">
        <f t="shared" si="6"/>
        <v>6.8</v>
      </c>
      <c r="W18" s="27">
        <v>1</v>
      </c>
      <c r="X18" s="26">
        <f t="shared" si="7"/>
        <v>6.8</v>
      </c>
      <c r="Y18" s="27">
        <v>0</v>
      </c>
      <c r="Z18" s="26">
        <f t="shared" si="8"/>
        <v>0</v>
      </c>
      <c r="AA18" s="27">
        <v>95</v>
      </c>
      <c r="AB18" s="26">
        <f t="shared" si="12"/>
        <v>5.2</v>
      </c>
      <c r="AC18" s="27">
        <v>40</v>
      </c>
      <c r="AD18" s="28">
        <f t="shared" si="13"/>
        <v>2.19</v>
      </c>
      <c r="AE18" s="54" t="s">
        <v>139</v>
      </c>
      <c r="AF18" s="68">
        <v>18250</v>
      </c>
    </row>
    <row r="19" spans="1:32" ht="19.5" customHeight="1">
      <c r="A19" s="12"/>
      <c r="B19" s="16" t="s">
        <v>101</v>
      </c>
      <c r="C19" s="23">
        <v>17</v>
      </c>
      <c r="D19" s="29">
        <f t="shared" si="0"/>
        <v>6.8</v>
      </c>
      <c r="E19" s="25">
        <v>2</v>
      </c>
      <c r="F19" s="26">
        <f t="shared" si="9"/>
        <v>117.6</v>
      </c>
      <c r="G19" s="27">
        <v>40</v>
      </c>
      <c r="H19" s="26">
        <f t="shared" si="1"/>
        <v>16</v>
      </c>
      <c r="I19" s="57">
        <f t="shared" si="14"/>
        <v>-23</v>
      </c>
      <c r="J19" s="26">
        <f t="shared" si="2"/>
        <v>-9.2</v>
      </c>
      <c r="K19" s="27">
        <v>0</v>
      </c>
      <c r="L19" s="26">
        <f t="shared" si="10"/>
        <v>0</v>
      </c>
      <c r="M19" s="27">
        <v>0</v>
      </c>
      <c r="N19" s="26">
        <f t="shared" si="11"/>
        <v>0</v>
      </c>
      <c r="O19" s="57">
        <f t="shared" si="15"/>
        <v>0</v>
      </c>
      <c r="P19" s="26">
        <f t="shared" si="3"/>
        <v>0</v>
      </c>
      <c r="Q19" s="27">
        <v>0</v>
      </c>
      <c r="R19" s="26">
        <f t="shared" si="4"/>
        <v>0</v>
      </c>
      <c r="S19" s="27">
        <v>0</v>
      </c>
      <c r="T19" s="26">
        <f t="shared" si="5"/>
        <v>0</v>
      </c>
      <c r="U19" s="57">
        <f t="shared" si="16"/>
        <v>0</v>
      </c>
      <c r="V19" s="26">
        <f t="shared" si="6"/>
        <v>0</v>
      </c>
      <c r="W19" s="27">
        <v>0</v>
      </c>
      <c r="X19" s="26">
        <f t="shared" si="7"/>
        <v>0</v>
      </c>
      <c r="Y19" s="27">
        <v>0</v>
      </c>
      <c r="Z19" s="26">
        <f t="shared" si="8"/>
        <v>0</v>
      </c>
      <c r="AA19" s="27">
        <v>13</v>
      </c>
      <c r="AB19" s="26">
        <f t="shared" si="12"/>
        <v>5.2</v>
      </c>
      <c r="AC19" s="27">
        <v>3</v>
      </c>
      <c r="AD19" s="28">
        <f t="shared" si="13"/>
        <v>1.2</v>
      </c>
      <c r="AE19" s="54" t="s">
        <v>140</v>
      </c>
      <c r="AF19" s="68">
        <v>2496</v>
      </c>
    </row>
    <row r="20" spans="1:32" ht="19.5" customHeight="1">
      <c r="A20" s="12"/>
      <c r="B20" s="16" t="s">
        <v>102</v>
      </c>
      <c r="C20" s="23">
        <v>25</v>
      </c>
      <c r="D20" s="29">
        <f t="shared" si="0"/>
        <v>4</v>
      </c>
      <c r="E20" s="25">
        <v>0</v>
      </c>
      <c r="F20" s="26">
        <f t="shared" si="9"/>
        <v>0</v>
      </c>
      <c r="G20" s="27">
        <v>100</v>
      </c>
      <c r="H20" s="26">
        <f t="shared" si="1"/>
        <v>15.8</v>
      </c>
      <c r="I20" s="57">
        <f t="shared" si="14"/>
        <v>-75</v>
      </c>
      <c r="J20" s="26">
        <f t="shared" si="2"/>
        <v>-11.9</v>
      </c>
      <c r="K20" s="27">
        <v>0</v>
      </c>
      <c r="L20" s="26">
        <f t="shared" si="10"/>
        <v>0</v>
      </c>
      <c r="M20" s="27">
        <v>0</v>
      </c>
      <c r="N20" s="26">
        <f t="shared" si="11"/>
        <v>0</v>
      </c>
      <c r="O20" s="57">
        <f t="shared" si="15"/>
        <v>1</v>
      </c>
      <c r="P20" s="26">
        <f t="shared" si="3"/>
        <v>38.5</v>
      </c>
      <c r="Q20" s="27">
        <v>0</v>
      </c>
      <c r="R20" s="26">
        <f t="shared" si="4"/>
        <v>0</v>
      </c>
      <c r="S20" s="27">
        <v>1</v>
      </c>
      <c r="T20" s="26">
        <f t="shared" si="5"/>
        <v>38.5</v>
      </c>
      <c r="U20" s="57">
        <f t="shared" si="16"/>
        <v>0</v>
      </c>
      <c r="V20" s="26">
        <f t="shared" si="6"/>
        <v>0</v>
      </c>
      <c r="W20" s="27">
        <v>0</v>
      </c>
      <c r="X20" s="26">
        <f t="shared" si="7"/>
        <v>0</v>
      </c>
      <c r="Y20" s="27">
        <v>0</v>
      </c>
      <c r="Z20" s="26">
        <f t="shared" si="8"/>
        <v>0</v>
      </c>
      <c r="AA20" s="27">
        <v>16</v>
      </c>
      <c r="AB20" s="26">
        <f t="shared" si="12"/>
        <v>2.5</v>
      </c>
      <c r="AC20" s="27">
        <v>8</v>
      </c>
      <c r="AD20" s="28">
        <f t="shared" si="13"/>
        <v>1.27</v>
      </c>
      <c r="AE20" s="54" t="s">
        <v>141</v>
      </c>
      <c r="AF20" s="68">
        <v>6313</v>
      </c>
    </row>
    <row r="21" spans="1:32" ht="19.5" customHeight="1">
      <c r="A21" s="12"/>
      <c r="B21" s="16" t="s">
        <v>103</v>
      </c>
      <c r="C21" s="23">
        <v>16</v>
      </c>
      <c r="D21" s="29">
        <f t="shared" si="0"/>
        <v>4.8</v>
      </c>
      <c r="E21" s="25">
        <v>2</v>
      </c>
      <c r="F21" s="26">
        <f t="shared" si="9"/>
        <v>125</v>
      </c>
      <c r="G21" s="27">
        <v>48</v>
      </c>
      <c r="H21" s="26">
        <f t="shared" si="1"/>
        <v>14.4</v>
      </c>
      <c r="I21" s="57">
        <f t="shared" si="14"/>
        <v>-32</v>
      </c>
      <c r="J21" s="26">
        <f t="shared" si="2"/>
        <v>-9.6</v>
      </c>
      <c r="K21" s="27">
        <v>0</v>
      </c>
      <c r="L21" s="26">
        <f t="shared" si="10"/>
        <v>0</v>
      </c>
      <c r="M21" s="27">
        <v>0</v>
      </c>
      <c r="N21" s="26">
        <f t="shared" si="11"/>
        <v>0</v>
      </c>
      <c r="O21" s="57">
        <f t="shared" si="15"/>
        <v>1</v>
      </c>
      <c r="P21" s="26">
        <f t="shared" si="3"/>
        <v>58.8</v>
      </c>
      <c r="Q21" s="27">
        <v>0</v>
      </c>
      <c r="R21" s="26">
        <f t="shared" si="4"/>
        <v>0</v>
      </c>
      <c r="S21" s="27">
        <v>1</v>
      </c>
      <c r="T21" s="26">
        <f t="shared" si="5"/>
        <v>58.8</v>
      </c>
      <c r="U21" s="57">
        <f t="shared" si="16"/>
        <v>0</v>
      </c>
      <c r="V21" s="26">
        <f t="shared" si="6"/>
        <v>0</v>
      </c>
      <c r="W21" s="27">
        <v>0</v>
      </c>
      <c r="X21" s="26">
        <f t="shared" si="7"/>
        <v>0</v>
      </c>
      <c r="Y21" s="27">
        <v>0</v>
      </c>
      <c r="Z21" s="26">
        <f t="shared" si="8"/>
        <v>0</v>
      </c>
      <c r="AA21" s="27">
        <v>13</v>
      </c>
      <c r="AB21" s="26">
        <f t="shared" si="12"/>
        <v>3.9</v>
      </c>
      <c r="AC21" s="27">
        <v>5</v>
      </c>
      <c r="AD21" s="28">
        <f t="shared" si="13"/>
        <v>1.5</v>
      </c>
      <c r="AE21" s="54" t="s">
        <v>142</v>
      </c>
      <c r="AF21" s="68">
        <v>3337</v>
      </c>
    </row>
    <row r="22" spans="1:32" ht="19.5" customHeight="1">
      <c r="A22" s="12"/>
      <c r="B22" s="16" t="s">
        <v>104</v>
      </c>
      <c r="C22" s="23">
        <v>27</v>
      </c>
      <c r="D22" s="29">
        <f t="shared" si="0"/>
        <v>5</v>
      </c>
      <c r="E22" s="25">
        <v>3</v>
      </c>
      <c r="F22" s="26">
        <f t="shared" si="9"/>
        <v>111.1</v>
      </c>
      <c r="G22" s="27">
        <v>69</v>
      </c>
      <c r="H22" s="26">
        <f t="shared" si="1"/>
        <v>12.8</v>
      </c>
      <c r="I22" s="57">
        <f t="shared" si="14"/>
        <v>-42</v>
      </c>
      <c r="J22" s="26">
        <f t="shared" si="2"/>
        <v>-7.8</v>
      </c>
      <c r="K22" s="27">
        <v>0</v>
      </c>
      <c r="L22" s="26">
        <f t="shared" si="10"/>
        <v>0</v>
      </c>
      <c r="M22" s="27">
        <v>0</v>
      </c>
      <c r="N22" s="26">
        <f t="shared" si="11"/>
        <v>0</v>
      </c>
      <c r="O22" s="57">
        <f t="shared" si="15"/>
        <v>2</v>
      </c>
      <c r="P22" s="26">
        <f t="shared" si="3"/>
        <v>69</v>
      </c>
      <c r="Q22" s="27">
        <v>1</v>
      </c>
      <c r="R22" s="26">
        <f t="shared" si="4"/>
        <v>34.5</v>
      </c>
      <c r="S22" s="27">
        <v>1</v>
      </c>
      <c r="T22" s="26">
        <f t="shared" si="5"/>
        <v>34.5</v>
      </c>
      <c r="U22" s="57">
        <f t="shared" si="16"/>
        <v>0</v>
      </c>
      <c r="V22" s="26">
        <f t="shared" si="6"/>
        <v>0</v>
      </c>
      <c r="W22" s="27">
        <v>0</v>
      </c>
      <c r="X22" s="26">
        <f t="shared" si="7"/>
        <v>0</v>
      </c>
      <c r="Y22" s="27">
        <v>0</v>
      </c>
      <c r="Z22" s="26">
        <f t="shared" si="8"/>
        <v>0</v>
      </c>
      <c r="AA22" s="27">
        <v>19</v>
      </c>
      <c r="AB22" s="26">
        <f t="shared" si="12"/>
        <v>3.5</v>
      </c>
      <c r="AC22" s="27">
        <v>7</v>
      </c>
      <c r="AD22" s="28">
        <f t="shared" si="13"/>
        <v>1.3</v>
      </c>
      <c r="AE22" s="54" t="s">
        <v>143</v>
      </c>
      <c r="AF22" s="68">
        <v>5403</v>
      </c>
    </row>
    <row r="23" spans="1:32" ht="19.5" customHeight="1">
      <c r="A23" s="12"/>
      <c r="B23" s="16" t="s">
        <v>105</v>
      </c>
      <c r="C23" s="23">
        <v>18</v>
      </c>
      <c r="D23" s="24">
        <f t="shared" si="0"/>
        <v>7.2</v>
      </c>
      <c r="E23" s="25">
        <v>2</v>
      </c>
      <c r="F23" s="26">
        <f t="shared" si="9"/>
        <v>111.1</v>
      </c>
      <c r="G23" s="27">
        <v>26</v>
      </c>
      <c r="H23" s="26">
        <f t="shared" si="1"/>
        <v>10.3</v>
      </c>
      <c r="I23" s="57">
        <f t="shared" si="14"/>
        <v>-8</v>
      </c>
      <c r="J23" s="26">
        <f t="shared" si="2"/>
        <v>-3.2</v>
      </c>
      <c r="K23" s="27">
        <v>0</v>
      </c>
      <c r="L23" s="26">
        <f t="shared" si="10"/>
        <v>0</v>
      </c>
      <c r="M23" s="27">
        <v>0</v>
      </c>
      <c r="N23" s="26">
        <f t="shared" si="11"/>
        <v>0</v>
      </c>
      <c r="O23" s="57">
        <f t="shared" si="15"/>
        <v>0</v>
      </c>
      <c r="P23" s="26">
        <f t="shared" si="3"/>
        <v>0</v>
      </c>
      <c r="Q23" s="27">
        <v>0</v>
      </c>
      <c r="R23" s="26">
        <f t="shared" si="4"/>
        <v>0</v>
      </c>
      <c r="S23" s="27">
        <v>0</v>
      </c>
      <c r="T23" s="26">
        <f t="shared" si="5"/>
        <v>0</v>
      </c>
      <c r="U23" s="57">
        <f t="shared" si="16"/>
        <v>0</v>
      </c>
      <c r="V23" s="26">
        <f t="shared" si="6"/>
        <v>0</v>
      </c>
      <c r="W23" s="27">
        <v>0</v>
      </c>
      <c r="X23" s="26">
        <f t="shared" si="7"/>
        <v>0</v>
      </c>
      <c r="Y23" s="27">
        <v>0</v>
      </c>
      <c r="Z23" s="26">
        <f t="shared" si="8"/>
        <v>0</v>
      </c>
      <c r="AA23" s="27">
        <v>11</v>
      </c>
      <c r="AB23" s="26">
        <f t="shared" si="12"/>
        <v>4.4</v>
      </c>
      <c r="AC23" s="27">
        <v>5</v>
      </c>
      <c r="AD23" s="28">
        <f t="shared" si="13"/>
        <v>1.99</v>
      </c>
      <c r="AE23" s="54" t="s">
        <v>144</v>
      </c>
      <c r="AF23" s="68">
        <v>2515</v>
      </c>
    </row>
    <row r="24" spans="1:32" ht="19.5" customHeight="1">
      <c r="A24" s="12"/>
      <c r="B24" s="16" t="s">
        <v>106</v>
      </c>
      <c r="C24" s="23">
        <v>25</v>
      </c>
      <c r="D24" s="24">
        <f t="shared" si="0"/>
        <v>5.7</v>
      </c>
      <c r="E24" s="25">
        <v>4</v>
      </c>
      <c r="F24" s="26">
        <f t="shared" si="9"/>
        <v>160</v>
      </c>
      <c r="G24" s="27">
        <v>58</v>
      </c>
      <c r="H24" s="26">
        <f t="shared" si="1"/>
        <v>13.2</v>
      </c>
      <c r="I24" s="57">
        <f t="shared" si="14"/>
        <v>-33</v>
      </c>
      <c r="J24" s="26">
        <f t="shared" si="2"/>
        <v>-7.5</v>
      </c>
      <c r="K24" s="27">
        <v>0</v>
      </c>
      <c r="L24" s="26">
        <f t="shared" si="10"/>
        <v>0</v>
      </c>
      <c r="M24" s="27">
        <v>0</v>
      </c>
      <c r="N24" s="26">
        <f t="shared" si="11"/>
        <v>0</v>
      </c>
      <c r="O24" s="57">
        <f t="shared" si="15"/>
        <v>3</v>
      </c>
      <c r="P24" s="26">
        <f t="shared" si="3"/>
        <v>107.1</v>
      </c>
      <c r="Q24" s="27">
        <v>1</v>
      </c>
      <c r="R24" s="26">
        <f t="shared" si="4"/>
        <v>35.7</v>
      </c>
      <c r="S24" s="27">
        <v>2</v>
      </c>
      <c r="T24" s="26">
        <f t="shared" si="5"/>
        <v>71.4</v>
      </c>
      <c r="U24" s="57">
        <f t="shared" si="16"/>
        <v>1</v>
      </c>
      <c r="V24" s="26">
        <f t="shared" si="6"/>
        <v>38.5</v>
      </c>
      <c r="W24" s="27">
        <v>1</v>
      </c>
      <c r="X24" s="26">
        <f t="shared" si="7"/>
        <v>38.5</v>
      </c>
      <c r="Y24" s="27">
        <v>0</v>
      </c>
      <c r="Z24" s="26">
        <f t="shared" si="8"/>
        <v>0</v>
      </c>
      <c r="AA24" s="27">
        <v>7</v>
      </c>
      <c r="AB24" s="26">
        <f t="shared" si="12"/>
        <v>1.6</v>
      </c>
      <c r="AC24" s="27">
        <v>5</v>
      </c>
      <c r="AD24" s="28">
        <f t="shared" si="13"/>
        <v>1.14</v>
      </c>
      <c r="AE24" s="54" t="s">
        <v>145</v>
      </c>
      <c r="AF24" s="68">
        <v>4381</v>
      </c>
    </row>
    <row r="25" spans="1:32" ht="19.5" customHeight="1">
      <c r="A25" s="79" t="s">
        <v>107</v>
      </c>
      <c r="B25" s="70"/>
      <c r="C25" s="18">
        <f>SUM(C26:C28)</f>
        <v>72</v>
      </c>
      <c r="D25" s="19">
        <f t="shared" si="0"/>
        <v>6.5</v>
      </c>
      <c r="E25" s="30">
        <f>SUM(E26:E28)</f>
        <v>9</v>
      </c>
      <c r="F25" s="31">
        <f t="shared" si="9"/>
        <v>125</v>
      </c>
      <c r="G25" s="30">
        <f>SUM(G26:G28)</f>
        <v>128</v>
      </c>
      <c r="H25" s="31">
        <f t="shared" si="1"/>
        <v>11.6</v>
      </c>
      <c r="I25" s="30">
        <f>SUM(I26:I28)</f>
        <v>-56</v>
      </c>
      <c r="J25" s="31">
        <f t="shared" si="2"/>
        <v>-5.1</v>
      </c>
      <c r="K25" s="30">
        <f>SUM(K26:K28)</f>
        <v>0</v>
      </c>
      <c r="L25" s="31">
        <f t="shared" si="10"/>
        <v>0</v>
      </c>
      <c r="M25" s="30">
        <f>SUM(M26:M28)</f>
        <v>0</v>
      </c>
      <c r="N25" s="31">
        <f t="shared" si="11"/>
        <v>0</v>
      </c>
      <c r="O25" s="30">
        <f>SUM(O26:O28)</f>
        <v>3</v>
      </c>
      <c r="P25" s="31">
        <f t="shared" si="3"/>
        <v>40</v>
      </c>
      <c r="Q25" s="30">
        <f>SUM(Q26:Q28)</f>
        <v>0</v>
      </c>
      <c r="R25" s="31">
        <f t="shared" si="4"/>
        <v>0</v>
      </c>
      <c r="S25" s="30">
        <f>SUM(S26:S28)</f>
        <v>3</v>
      </c>
      <c r="T25" s="31">
        <f t="shared" si="5"/>
        <v>40</v>
      </c>
      <c r="U25" s="30">
        <f t="shared" si="16"/>
        <v>0</v>
      </c>
      <c r="V25" s="31">
        <f t="shared" si="6"/>
        <v>0</v>
      </c>
      <c r="W25" s="30">
        <f>SUM(W26:W28)</f>
        <v>0</v>
      </c>
      <c r="X25" s="31">
        <f t="shared" si="7"/>
        <v>0</v>
      </c>
      <c r="Y25" s="30">
        <f>SUM(Y26:Y28)</f>
        <v>0</v>
      </c>
      <c r="Z25" s="31">
        <f t="shared" si="8"/>
        <v>0</v>
      </c>
      <c r="AA25" s="30">
        <f>SUM(AA26:AA28)</f>
        <v>48</v>
      </c>
      <c r="AB25" s="31">
        <f t="shared" si="12"/>
        <v>4.3</v>
      </c>
      <c r="AC25" s="30">
        <f>SUM(AC26:AC28)</f>
        <v>24</v>
      </c>
      <c r="AD25" s="32">
        <f t="shared" si="13"/>
        <v>2.17</v>
      </c>
      <c r="AE25" s="53" t="s">
        <v>133</v>
      </c>
      <c r="AF25" s="68">
        <v>11062</v>
      </c>
    </row>
    <row r="26" spans="1:32" ht="19.5" customHeight="1">
      <c r="A26" s="12"/>
      <c r="B26" s="16" t="s">
        <v>108</v>
      </c>
      <c r="C26" s="23">
        <v>17</v>
      </c>
      <c r="D26" s="29">
        <f t="shared" si="0"/>
        <v>4.9</v>
      </c>
      <c r="E26" s="25">
        <v>2</v>
      </c>
      <c r="F26" s="24">
        <f t="shared" si="9"/>
        <v>117.6</v>
      </c>
      <c r="G26" s="25">
        <v>37</v>
      </c>
      <c r="H26" s="24">
        <f t="shared" si="1"/>
        <v>10.6</v>
      </c>
      <c r="I26" s="57">
        <f t="shared" si="14"/>
        <v>-20</v>
      </c>
      <c r="J26" s="24">
        <f t="shared" si="2"/>
        <v>-5.7</v>
      </c>
      <c r="K26" s="25">
        <v>0</v>
      </c>
      <c r="L26" s="24">
        <f t="shared" si="10"/>
        <v>0</v>
      </c>
      <c r="M26" s="25">
        <v>0</v>
      </c>
      <c r="N26" s="24">
        <f t="shared" si="11"/>
        <v>0</v>
      </c>
      <c r="O26" s="60">
        <f t="shared" si="15"/>
        <v>1</v>
      </c>
      <c r="P26" s="24">
        <f t="shared" si="3"/>
        <v>55.6</v>
      </c>
      <c r="Q26" s="25">
        <v>0</v>
      </c>
      <c r="R26" s="24">
        <f t="shared" si="4"/>
        <v>0</v>
      </c>
      <c r="S26" s="25">
        <v>1</v>
      </c>
      <c r="T26" s="24">
        <f t="shared" si="5"/>
        <v>55.6</v>
      </c>
      <c r="U26" s="60">
        <f t="shared" si="16"/>
        <v>0</v>
      </c>
      <c r="V26" s="24">
        <f t="shared" si="6"/>
        <v>0</v>
      </c>
      <c r="W26" s="25">
        <v>0</v>
      </c>
      <c r="X26" s="24">
        <f t="shared" si="7"/>
        <v>0</v>
      </c>
      <c r="Y26" s="25">
        <v>0</v>
      </c>
      <c r="Z26" s="24">
        <f t="shared" si="8"/>
        <v>0</v>
      </c>
      <c r="AA26" s="25">
        <v>13</v>
      </c>
      <c r="AB26" s="24">
        <f t="shared" si="12"/>
        <v>3.7</v>
      </c>
      <c r="AC26" s="25">
        <v>8</v>
      </c>
      <c r="AD26" s="33">
        <f t="shared" si="13"/>
        <v>2.28</v>
      </c>
      <c r="AE26" s="54" t="s">
        <v>146</v>
      </c>
      <c r="AF26" s="68">
        <v>3505</v>
      </c>
    </row>
    <row r="27" spans="1:32" ht="19.5" customHeight="1">
      <c r="A27" s="12"/>
      <c r="B27" s="16" t="s">
        <v>109</v>
      </c>
      <c r="C27" s="23">
        <v>34</v>
      </c>
      <c r="D27" s="29">
        <f t="shared" si="0"/>
        <v>7.2</v>
      </c>
      <c r="E27" s="25">
        <v>6</v>
      </c>
      <c r="F27" s="24">
        <f t="shared" si="9"/>
        <v>176.5</v>
      </c>
      <c r="G27" s="25">
        <v>53</v>
      </c>
      <c r="H27" s="24">
        <f t="shared" si="1"/>
        <v>11.2</v>
      </c>
      <c r="I27" s="57">
        <f t="shared" si="14"/>
        <v>-19</v>
      </c>
      <c r="J27" s="24">
        <f t="shared" si="2"/>
        <v>-4</v>
      </c>
      <c r="K27" s="25">
        <v>0</v>
      </c>
      <c r="L27" s="24">
        <f t="shared" si="10"/>
        <v>0</v>
      </c>
      <c r="M27" s="25">
        <v>0</v>
      </c>
      <c r="N27" s="24">
        <f t="shared" si="11"/>
        <v>0</v>
      </c>
      <c r="O27" s="60">
        <f t="shared" si="15"/>
        <v>2</v>
      </c>
      <c r="P27" s="24">
        <f t="shared" si="3"/>
        <v>55.6</v>
      </c>
      <c r="Q27" s="25">
        <v>0</v>
      </c>
      <c r="R27" s="24">
        <f t="shared" si="4"/>
        <v>0</v>
      </c>
      <c r="S27" s="25">
        <v>2</v>
      </c>
      <c r="T27" s="24">
        <f t="shared" si="5"/>
        <v>55.6</v>
      </c>
      <c r="U27" s="60">
        <f t="shared" si="16"/>
        <v>0</v>
      </c>
      <c r="V27" s="24">
        <f t="shared" si="6"/>
        <v>0</v>
      </c>
      <c r="W27" s="25">
        <v>0</v>
      </c>
      <c r="X27" s="24">
        <f t="shared" si="7"/>
        <v>0</v>
      </c>
      <c r="Y27" s="25">
        <v>0</v>
      </c>
      <c r="Z27" s="24">
        <f t="shared" si="8"/>
        <v>0</v>
      </c>
      <c r="AA27" s="25">
        <v>20</v>
      </c>
      <c r="AB27" s="24">
        <f t="shared" si="12"/>
        <v>4.2</v>
      </c>
      <c r="AC27" s="25">
        <v>10</v>
      </c>
      <c r="AD27" s="33">
        <f t="shared" si="13"/>
        <v>2.12</v>
      </c>
      <c r="AE27" s="54" t="s">
        <v>147</v>
      </c>
      <c r="AF27" s="68">
        <v>4712</v>
      </c>
    </row>
    <row r="28" spans="1:32" ht="19.5" customHeight="1">
      <c r="A28" s="12"/>
      <c r="B28" s="16" t="s">
        <v>110</v>
      </c>
      <c r="C28" s="23">
        <v>21</v>
      </c>
      <c r="D28" s="29">
        <f t="shared" si="0"/>
        <v>7.4</v>
      </c>
      <c r="E28" s="25">
        <v>1</v>
      </c>
      <c r="F28" s="24">
        <f t="shared" si="9"/>
        <v>47.6</v>
      </c>
      <c r="G28" s="25">
        <v>38</v>
      </c>
      <c r="H28" s="24">
        <f t="shared" si="1"/>
        <v>13.4</v>
      </c>
      <c r="I28" s="57">
        <f t="shared" si="14"/>
        <v>-17</v>
      </c>
      <c r="J28" s="24">
        <f t="shared" si="2"/>
        <v>-6</v>
      </c>
      <c r="K28" s="25">
        <v>0</v>
      </c>
      <c r="L28" s="24">
        <f t="shared" si="10"/>
        <v>0</v>
      </c>
      <c r="M28" s="25">
        <v>0</v>
      </c>
      <c r="N28" s="24">
        <f t="shared" si="11"/>
        <v>0</v>
      </c>
      <c r="O28" s="60">
        <f t="shared" si="15"/>
        <v>0</v>
      </c>
      <c r="P28" s="24">
        <f t="shared" si="3"/>
        <v>0</v>
      </c>
      <c r="Q28" s="25">
        <v>0</v>
      </c>
      <c r="R28" s="24">
        <f t="shared" si="4"/>
        <v>0</v>
      </c>
      <c r="S28" s="25">
        <v>0</v>
      </c>
      <c r="T28" s="24">
        <f t="shared" si="5"/>
        <v>0</v>
      </c>
      <c r="U28" s="60">
        <f t="shared" si="16"/>
        <v>0</v>
      </c>
      <c r="V28" s="24">
        <f t="shared" si="6"/>
        <v>0</v>
      </c>
      <c r="W28" s="25">
        <v>0</v>
      </c>
      <c r="X28" s="24">
        <f t="shared" si="7"/>
        <v>0</v>
      </c>
      <c r="Y28" s="25">
        <v>0</v>
      </c>
      <c r="Z28" s="24">
        <f t="shared" si="8"/>
        <v>0</v>
      </c>
      <c r="AA28" s="25">
        <v>15</v>
      </c>
      <c r="AB28" s="24">
        <f t="shared" si="12"/>
        <v>5.3</v>
      </c>
      <c r="AC28" s="25">
        <v>6</v>
      </c>
      <c r="AD28" s="33">
        <f t="shared" si="13"/>
        <v>2.11</v>
      </c>
      <c r="AE28" s="54" t="s">
        <v>133</v>
      </c>
      <c r="AF28" s="68">
        <v>2845</v>
      </c>
    </row>
    <row r="29" spans="1:32" ht="19.5" customHeight="1">
      <c r="A29" s="79" t="s">
        <v>111</v>
      </c>
      <c r="B29" s="70"/>
      <c r="C29" s="18">
        <f>SUM(C30:C31)</f>
        <v>208</v>
      </c>
      <c r="D29" s="19">
        <f t="shared" si="0"/>
        <v>6.9</v>
      </c>
      <c r="E29" s="30">
        <f>SUM(E30:E31)</f>
        <v>16</v>
      </c>
      <c r="F29" s="31">
        <f t="shared" si="9"/>
        <v>76.9</v>
      </c>
      <c r="G29" s="30">
        <f>SUM(G30:G31)</f>
        <v>378</v>
      </c>
      <c r="H29" s="31">
        <f t="shared" si="1"/>
        <v>12.6</v>
      </c>
      <c r="I29" s="30">
        <f>SUM(I30:I31)</f>
        <v>-170</v>
      </c>
      <c r="J29" s="31">
        <f t="shared" si="2"/>
        <v>-5.7</v>
      </c>
      <c r="K29" s="30">
        <f>SUM(K30:K31)</f>
        <v>2</v>
      </c>
      <c r="L29" s="31">
        <f t="shared" si="10"/>
        <v>9.6</v>
      </c>
      <c r="M29" s="30">
        <f>SUM(M30:M31)</f>
        <v>1</v>
      </c>
      <c r="N29" s="31">
        <f t="shared" si="11"/>
        <v>4.8</v>
      </c>
      <c r="O29" s="30">
        <f>SUM(O30:O31)</f>
        <v>4</v>
      </c>
      <c r="P29" s="31">
        <f t="shared" si="3"/>
        <v>18.9</v>
      </c>
      <c r="Q29" s="30">
        <f>SUM(Q30:Q31)</f>
        <v>2</v>
      </c>
      <c r="R29" s="31">
        <f t="shared" si="4"/>
        <v>9.4</v>
      </c>
      <c r="S29" s="30">
        <f>SUM(S30:S31)</f>
        <v>2</v>
      </c>
      <c r="T29" s="31">
        <f t="shared" si="5"/>
        <v>9.4</v>
      </c>
      <c r="U29" s="30">
        <f t="shared" si="16"/>
        <v>2</v>
      </c>
      <c r="V29" s="31">
        <f t="shared" si="6"/>
        <v>9.6</v>
      </c>
      <c r="W29" s="30">
        <f>SUM(W30:W31)</f>
        <v>1</v>
      </c>
      <c r="X29" s="31">
        <f t="shared" si="7"/>
        <v>4.8</v>
      </c>
      <c r="Y29" s="30">
        <f>SUM(Y30:Y31)</f>
        <v>1</v>
      </c>
      <c r="Z29" s="31">
        <f t="shared" si="8"/>
        <v>4.8</v>
      </c>
      <c r="AA29" s="30">
        <f>SUM(AA30:AA31)</f>
        <v>159</v>
      </c>
      <c r="AB29" s="31">
        <f t="shared" si="12"/>
        <v>5.3</v>
      </c>
      <c r="AC29" s="30">
        <f>SUM(AC30:AC31)</f>
        <v>56</v>
      </c>
      <c r="AD29" s="32">
        <f t="shared" si="13"/>
        <v>1.86</v>
      </c>
      <c r="AE29" s="53" t="s">
        <v>148</v>
      </c>
      <c r="AF29" s="68">
        <v>30036</v>
      </c>
    </row>
    <row r="30" spans="1:32" ht="19.5" customHeight="1">
      <c r="A30" s="12"/>
      <c r="B30" s="16" t="s">
        <v>112</v>
      </c>
      <c r="C30" s="23">
        <v>68</v>
      </c>
      <c r="D30" s="29">
        <f t="shared" si="0"/>
        <v>6</v>
      </c>
      <c r="E30" s="25">
        <v>7</v>
      </c>
      <c r="F30" s="24">
        <f t="shared" si="9"/>
        <v>102.9</v>
      </c>
      <c r="G30" s="25">
        <v>139</v>
      </c>
      <c r="H30" s="24">
        <f t="shared" si="1"/>
        <v>12.2</v>
      </c>
      <c r="I30" s="57">
        <f t="shared" si="14"/>
        <v>-71</v>
      </c>
      <c r="J30" s="24">
        <f t="shared" si="2"/>
        <v>-6.3</v>
      </c>
      <c r="K30" s="25">
        <v>0</v>
      </c>
      <c r="L30" s="24">
        <f t="shared" si="10"/>
        <v>0</v>
      </c>
      <c r="M30" s="25">
        <v>0</v>
      </c>
      <c r="N30" s="24">
        <f t="shared" si="11"/>
        <v>0</v>
      </c>
      <c r="O30" s="60">
        <f t="shared" si="15"/>
        <v>0</v>
      </c>
      <c r="P30" s="24">
        <f t="shared" si="3"/>
        <v>0</v>
      </c>
      <c r="Q30" s="25">
        <v>0</v>
      </c>
      <c r="R30" s="24">
        <f t="shared" si="4"/>
        <v>0</v>
      </c>
      <c r="S30" s="25">
        <v>0</v>
      </c>
      <c r="T30" s="24">
        <f t="shared" si="5"/>
        <v>0</v>
      </c>
      <c r="U30" s="60">
        <f t="shared" si="16"/>
        <v>0</v>
      </c>
      <c r="V30" s="24">
        <f t="shared" si="6"/>
        <v>0</v>
      </c>
      <c r="W30" s="25">
        <v>0</v>
      </c>
      <c r="X30" s="24">
        <f t="shared" si="7"/>
        <v>0</v>
      </c>
      <c r="Y30" s="25">
        <v>0</v>
      </c>
      <c r="Z30" s="24">
        <f t="shared" si="8"/>
        <v>0</v>
      </c>
      <c r="AA30" s="25">
        <v>59</v>
      </c>
      <c r="AB30" s="24">
        <f t="shared" si="12"/>
        <v>5.2</v>
      </c>
      <c r="AC30" s="25">
        <v>21</v>
      </c>
      <c r="AD30" s="33">
        <f t="shared" si="13"/>
        <v>1.85</v>
      </c>
      <c r="AE30" s="54" t="s">
        <v>149</v>
      </c>
      <c r="AF30" s="68">
        <v>11351</v>
      </c>
    </row>
    <row r="31" spans="1:32" ht="19.5" customHeight="1">
      <c r="A31" s="12"/>
      <c r="B31" s="16" t="s">
        <v>113</v>
      </c>
      <c r="C31" s="23">
        <v>140</v>
      </c>
      <c r="D31" s="29">
        <f t="shared" si="0"/>
        <v>7.5</v>
      </c>
      <c r="E31" s="25">
        <v>9</v>
      </c>
      <c r="F31" s="24">
        <f t="shared" si="9"/>
        <v>64.3</v>
      </c>
      <c r="G31" s="25">
        <v>239</v>
      </c>
      <c r="H31" s="24">
        <f t="shared" si="1"/>
        <v>12.8</v>
      </c>
      <c r="I31" s="57">
        <f t="shared" si="14"/>
        <v>-99</v>
      </c>
      <c r="J31" s="24">
        <f t="shared" si="2"/>
        <v>-5.3</v>
      </c>
      <c r="K31" s="25">
        <v>2</v>
      </c>
      <c r="L31" s="24">
        <f t="shared" si="10"/>
        <v>14.3</v>
      </c>
      <c r="M31" s="25">
        <v>1</v>
      </c>
      <c r="N31" s="24">
        <f t="shared" si="11"/>
        <v>7.1</v>
      </c>
      <c r="O31" s="60">
        <f t="shared" si="15"/>
        <v>4</v>
      </c>
      <c r="P31" s="24">
        <f t="shared" si="3"/>
        <v>27.8</v>
      </c>
      <c r="Q31" s="25">
        <v>2</v>
      </c>
      <c r="R31" s="24">
        <f t="shared" si="4"/>
        <v>13.9</v>
      </c>
      <c r="S31" s="25">
        <v>2</v>
      </c>
      <c r="T31" s="24">
        <f t="shared" si="5"/>
        <v>13.9</v>
      </c>
      <c r="U31" s="60">
        <f t="shared" si="16"/>
        <v>2</v>
      </c>
      <c r="V31" s="24">
        <f t="shared" si="6"/>
        <v>14.2</v>
      </c>
      <c r="W31" s="25">
        <v>1</v>
      </c>
      <c r="X31" s="24">
        <f t="shared" si="7"/>
        <v>7.1</v>
      </c>
      <c r="Y31" s="25">
        <v>1</v>
      </c>
      <c r="Z31" s="24">
        <f t="shared" si="8"/>
        <v>7.1</v>
      </c>
      <c r="AA31" s="25">
        <v>100</v>
      </c>
      <c r="AB31" s="24">
        <f t="shared" si="12"/>
        <v>5.4</v>
      </c>
      <c r="AC31" s="25">
        <v>35</v>
      </c>
      <c r="AD31" s="33">
        <f t="shared" si="13"/>
        <v>1.87</v>
      </c>
      <c r="AE31" s="54" t="s">
        <v>148</v>
      </c>
      <c r="AF31" s="68">
        <v>18685</v>
      </c>
    </row>
    <row r="32" spans="1:32" ht="19.5" customHeight="1">
      <c r="A32" s="79" t="s">
        <v>114</v>
      </c>
      <c r="B32" s="70"/>
      <c r="C32" s="18">
        <f>SUM(C33:C37)</f>
        <v>97</v>
      </c>
      <c r="D32" s="19">
        <f t="shared" si="0"/>
        <v>6.7</v>
      </c>
      <c r="E32" s="30">
        <f>SUM(E33:E37)</f>
        <v>8</v>
      </c>
      <c r="F32" s="31">
        <f t="shared" si="9"/>
        <v>82.5</v>
      </c>
      <c r="G32" s="30">
        <f>SUM(G33:G37)</f>
        <v>204</v>
      </c>
      <c r="H32" s="31">
        <f t="shared" si="1"/>
        <v>14.1</v>
      </c>
      <c r="I32" s="30">
        <f>SUM(I33:I37)</f>
        <v>-107</v>
      </c>
      <c r="J32" s="31">
        <f t="shared" si="2"/>
        <v>-7.4</v>
      </c>
      <c r="K32" s="30">
        <f>SUM(K33:K37)</f>
        <v>0</v>
      </c>
      <c r="L32" s="31">
        <f t="shared" si="10"/>
        <v>0</v>
      </c>
      <c r="M32" s="30">
        <f>SUM(M33:M37)</f>
        <v>0</v>
      </c>
      <c r="N32" s="31">
        <f t="shared" si="11"/>
        <v>0</v>
      </c>
      <c r="O32" s="30">
        <f>SUM(O33:O37)</f>
        <v>3</v>
      </c>
      <c r="P32" s="31">
        <f t="shared" si="3"/>
        <v>30</v>
      </c>
      <c r="Q32" s="30">
        <f>SUM(Q33:Q37)</f>
        <v>0</v>
      </c>
      <c r="R32" s="31">
        <f t="shared" si="4"/>
        <v>0</v>
      </c>
      <c r="S32" s="30">
        <f>SUM(S33:S37)</f>
        <v>3</v>
      </c>
      <c r="T32" s="31">
        <f t="shared" si="5"/>
        <v>30</v>
      </c>
      <c r="U32" s="30">
        <f t="shared" si="16"/>
        <v>0</v>
      </c>
      <c r="V32" s="31">
        <f t="shared" si="6"/>
        <v>0</v>
      </c>
      <c r="W32" s="30">
        <f>SUM(W33:W37)</f>
        <v>0</v>
      </c>
      <c r="X32" s="31">
        <f t="shared" si="7"/>
        <v>0</v>
      </c>
      <c r="Y32" s="30">
        <f>SUM(Y33:Y37)</f>
        <v>0</v>
      </c>
      <c r="Z32" s="31">
        <f t="shared" si="8"/>
        <v>0</v>
      </c>
      <c r="AA32" s="30">
        <f>SUM(AA33:AA37)</f>
        <v>63</v>
      </c>
      <c r="AB32" s="31">
        <f t="shared" si="12"/>
        <v>4.4</v>
      </c>
      <c r="AC32" s="30">
        <f>SUM(AC33:AC37)</f>
        <v>36</v>
      </c>
      <c r="AD32" s="32">
        <f t="shared" si="13"/>
        <v>2.5</v>
      </c>
      <c r="AE32" s="53" t="s">
        <v>150</v>
      </c>
      <c r="AF32" s="68">
        <v>14422</v>
      </c>
    </row>
    <row r="33" spans="1:32" ht="19.5" customHeight="1">
      <c r="A33" s="12"/>
      <c r="B33" s="16" t="s">
        <v>115</v>
      </c>
      <c r="C33" s="23">
        <v>11</v>
      </c>
      <c r="D33" s="29">
        <f t="shared" si="0"/>
        <v>6.8</v>
      </c>
      <c r="E33" s="25">
        <v>2</v>
      </c>
      <c r="F33" s="24">
        <f t="shared" si="9"/>
        <v>181.8</v>
      </c>
      <c r="G33" s="25">
        <v>22</v>
      </c>
      <c r="H33" s="24">
        <f t="shared" si="1"/>
        <v>13.6</v>
      </c>
      <c r="I33" s="57">
        <f t="shared" si="14"/>
        <v>-11</v>
      </c>
      <c r="J33" s="24">
        <f t="shared" si="2"/>
        <v>-6.8</v>
      </c>
      <c r="K33" s="25">
        <v>0</v>
      </c>
      <c r="L33" s="24">
        <f t="shared" si="10"/>
        <v>0</v>
      </c>
      <c r="M33" s="25">
        <v>0</v>
      </c>
      <c r="N33" s="24">
        <f t="shared" si="11"/>
        <v>0</v>
      </c>
      <c r="O33" s="60">
        <f t="shared" si="15"/>
        <v>1</v>
      </c>
      <c r="P33" s="24">
        <f t="shared" si="3"/>
        <v>83.3</v>
      </c>
      <c r="Q33" s="25">
        <v>0</v>
      </c>
      <c r="R33" s="24">
        <f t="shared" si="4"/>
        <v>0</v>
      </c>
      <c r="S33" s="25">
        <v>1</v>
      </c>
      <c r="T33" s="24">
        <f t="shared" si="5"/>
        <v>83.3</v>
      </c>
      <c r="U33" s="60">
        <f t="shared" si="16"/>
        <v>0</v>
      </c>
      <c r="V33" s="24">
        <f t="shared" si="6"/>
        <v>0</v>
      </c>
      <c r="W33" s="25">
        <v>0</v>
      </c>
      <c r="X33" s="24">
        <f t="shared" si="7"/>
        <v>0</v>
      </c>
      <c r="Y33" s="25">
        <v>0</v>
      </c>
      <c r="Z33" s="24">
        <f t="shared" si="8"/>
        <v>0</v>
      </c>
      <c r="AA33" s="25">
        <v>12</v>
      </c>
      <c r="AB33" s="24">
        <f t="shared" si="12"/>
        <v>7.4</v>
      </c>
      <c r="AC33" s="25">
        <v>5</v>
      </c>
      <c r="AD33" s="33">
        <f t="shared" si="13"/>
        <v>3.09</v>
      </c>
      <c r="AE33" s="54" t="s">
        <v>151</v>
      </c>
      <c r="AF33" s="68">
        <v>1617</v>
      </c>
    </row>
    <row r="34" spans="1:32" ht="19.5" customHeight="1">
      <c r="A34" s="12"/>
      <c r="B34" s="16" t="s">
        <v>116</v>
      </c>
      <c r="C34" s="23">
        <v>9</v>
      </c>
      <c r="D34" s="29">
        <f t="shared" si="0"/>
        <v>6.9</v>
      </c>
      <c r="E34" s="25">
        <v>0</v>
      </c>
      <c r="F34" s="24">
        <f t="shared" si="9"/>
        <v>0</v>
      </c>
      <c r="G34" s="25">
        <v>16</v>
      </c>
      <c r="H34" s="24">
        <f t="shared" si="1"/>
        <v>12.3</v>
      </c>
      <c r="I34" s="57">
        <f t="shared" si="14"/>
        <v>-7</v>
      </c>
      <c r="J34" s="24">
        <f t="shared" si="2"/>
        <v>-5.4</v>
      </c>
      <c r="K34" s="25">
        <v>0</v>
      </c>
      <c r="L34" s="24">
        <f t="shared" si="10"/>
        <v>0</v>
      </c>
      <c r="M34" s="25">
        <v>0</v>
      </c>
      <c r="N34" s="24">
        <f t="shared" si="11"/>
        <v>0</v>
      </c>
      <c r="O34" s="60">
        <f t="shared" si="15"/>
        <v>1</v>
      </c>
      <c r="P34" s="24">
        <f t="shared" si="3"/>
        <v>100</v>
      </c>
      <c r="Q34" s="25">
        <v>0</v>
      </c>
      <c r="R34" s="24">
        <f t="shared" si="4"/>
        <v>0</v>
      </c>
      <c r="S34" s="25">
        <v>1</v>
      </c>
      <c r="T34" s="24">
        <f t="shared" si="5"/>
        <v>100</v>
      </c>
      <c r="U34" s="60">
        <f t="shared" si="16"/>
        <v>0</v>
      </c>
      <c r="V34" s="24">
        <f t="shared" si="6"/>
        <v>0</v>
      </c>
      <c r="W34" s="25">
        <v>0</v>
      </c>
      <c r="X34" s="24">
        <f t="shared" si="7"/>
        <v>0</v>
      </c>
      <c r="Y34" s="25">
        <v>0</v>
      </c>
      <c r="Z34" s="24">
        <f t="shared" si="8"/>
        <v>0</v>
      </c>
      <c r="AA34" s="25">
        <v>9</v>
      </c>
      <c r="AB34" s="24">
        <f t="shared" si="12"/>
        <v>6.9</v>
      </c>
      <c r="AC34" s="25">
        <v>1</v>
      </c>
      <c r="AD34" s="33">
        <f t="shared" si="13"/>
        <v>0.77</v>
      </c>
      <c r="AE34" s="54" t="s">
        <v>152</v>
      </c>
      <c r="AF34" s="68">
        <v>1304</v>
      </c>
    </row>
    <row r="35" spans="1:32" ht="19.5" customHeight="1">
      <c r="A35" s="12"/>
      <c r="B35" s="16" t="s">
        <v>117</v>
      </c>
      <c r="C35" s="23">
        <v>11</v>
      </c>
      <c r="D35" s="29">
        <f t="shared" si="0"/>
        <v>8.6</v>
      </c>
      <c r="E35" s="25">
        <v>1</v>
      </c>
      <c r="F35" s="24">
        <f t="shared" si="9"/>
        <v>90.9</v>
      </c>
      <c r="G35" s="25">
        <v>17</v>
      </c>
      <c r="H35" s="24">
        <f t="shared" si="1"/>
        <v>13.2</v>
      </c>
      <c r="I35" s="57">
        <f t="shared" si="14"/>
        <v>-6</v>
      </c>
      <c r="J35" s="24">
        <f t="shared" si="2"/>
        <v>-4.7</v>
      </c>
      <c r="K35" s="25">
        <v>0</v>
      </c>
      <c r="L35" s="24">
        <f t="shared" si="10"/>
        <v>0</v>
      </c>
      <c r="M35" s="25">
        <v>0</v>
      </c>
      <c r="N35" s="24">
        <f t="shared" si="11"/>
        <v>0</v>
      </c>
      <c r="O35" s="60">
        <f t="shared" si="15"/>
        <v>0</v>
      </c>
      <c r="P35" s="24">
        <f t="shared" si="3"/>
        <v>0</v>
      </c>
      <c r="Q35" s="25">
        <v>0</v>
      </c>
      <c r="R35" s="24">
        <f t="shared" si="4"/>
        <v>0</v>
      </c>
      <c r="S35" s="25">
        <v>0</v>
      </c>
      <c r="T35" s="24">
        <f t="shared" si="5"/>
        <v>0</v>
      </c>
      <c r="U35" s="60">
        <f t="shared" si="16"/>
        <v>0</v>
      </c>
      <c r="V35" s="24">
        <f t="shared" si="6"/>
        <v>0</v>
      </c>
      <c r="W35" s="25">
        <v>0</v>
      </c>
      <c r="X35" s="24">
        <f t="shared" si="7"/>
        <v>0</v>
      </c>
      <c r="Y35" s="25">
        <v>0</v>
      </c>
      <c r="Z35" s="24">
        <f t="shared" si="8"/>
        <v>0</v>
      </c>
      <c r="AA35" s="25">
        <v>5</v>
      </c>
      <c r="AB35" s="24">
        <f t="shared" si="12"/>
        <v>3.9</v>
      </c>
      <c r="AC35" s="25">
        <v>1</v>
      </c>
      <c r="AD35" s="33">
        <f t="shared" si="13"/>
        <v>0.78</v>
      </c>
      <c r="AE35" s="54" t="s">
        <v>129</v>
      </c>
      <c r="AF35" s="68">
        <v>1285</v>
      </c>
    </row>
    <row r="36" spans="1:32" ht="19.5" customHeight="1">
      <c r="A36" s="12"/>
      <c r="B36" s="16" t="s">
        <v>118</v>
      </c>
      <c r="C36" s="23">
        <v>23</v>
      </c>
      <c r="D36" s="29">
        <f t="shared" si="0"/>
        <v>6.1</v>
      </c>
      <c r="E36" s="25">
        <v>0</v>
      </c>
      <c r="F36" s="24">
        <f t="shared" si="9"/>
        <v>0</v>
      </c>
      <c r="G36" s="25">
        <v>45</v>
      </c>
      <c r="H36" s="24">
        <f t="shared" si="1"/>
        <v>11.8</v>
      </c>
      <c r="I36" s="57">
        <f t="shared" si="14"/>
        <v>-22</v>
      </c>
      <c r="J36" s="24">
        <f t="shared" si="2"/>
        <v>-5.8</v>
      </c>
      <c r="K36" s="25">
        <v>0</v>
      </c>
      <c r="L36" s="24">
        <f t="shared" si="10"/>
        <v>0</v>
      </c>
      <c r="M36" s="25">
        <v>0</v>
      </c>
      <c r="N36" s="24">
        <f t="shared" si="11"/>
        <v>0</v>
      </c>
      <c r="O36" s="60">
        <f t="shared" si="15"/>
        <v>0</v>
      </c>
      <c r="P36" s="24">
        <f t="shared" si="3"/>
        <v>0</v>
      </c>
      <c r="Q36" s="25">
        <v>0</v>
      </c>
      <c r="R36" s="24">
        <f t="shared" si="4"/>
        <v>0</v>
      </c>
      <c r="S36" s="25">
        <v>0</v>
      </c>
      <c r="T36" s="24">
        <f t="shared" si="5"/>
        <v>0</v>
      </c>
      <c r="U36" s="60">
        <f t="shared" si="16"/>
        <v>0</v>
      </c>
      <c r="V36" s="24">
        <f t="shared" si="6"/>
        <v>0</v>
      </c>
      <c r="W36" s="25">
        <v>0</v>
      </c>
      <c r="X36" s="24">
        <f t="shared" si="7"/>
        <v>0</v>
      </c>
      <c r="Y36" s="25">
        <v>0</v>
      </c>
      <c r="Z36" s="24">
        <f t="shared" si="8"/>
        <v>0</v>
      </c>
      <c r="AA36" s="25">
        <v>11</v>
      </c>
      <c r="AB36" s="24">
        <f t="shared" si="12"/>
        <v>2.9</v>
      </c>
      <c r="AC36" s="25">
        <v>7</v>
      </c>
      <c r="AD36" s="33">
        <f t="shared" si="13"/>
        <v>1.84</v>
      </c>
      <c r="AE36" s="54" t="s">
        <v>143</v>
      </c>
      <c r="AF36" s="68">
        <v>3798</v>
      </c>
    </row>
    <row r="37" spans="1:32" ht="19.5" customHeight="1">
      <c r="A37" s="12"/>
      <c r="B37" s="16" t="s">
        <v>119</v>
      </c>
      <c r="C37" s="23">
        <v>43</v>
      </c>
      <c r="D37" s="29">
        <f t="shared" si="0"/>
        <v>6.7</v>
      </c>
      <c r="E37" s="25">
        <v>5</v>
      </c>
      <c r="F37" s="24">
        <f t="shared" si="9"/>
        <v>116.3</v>
      </c>
      <c r="G37" s="25">
        <v>104</v>
      </c>
      <c r="H37" s="24">
        <f t="shared" si="1"/>
        <v>16.2</v>
      </c>
      <c r="I37" s="57">
        <f t="shared" si="14"/>
        <v>-61</v>
      </c>
      <c r="J37" s="24">
        <f t="shared" si="2"/>
        <v>-9.5</v>
      </c>
      <c r="K37" s="25">
        <v>0</v>
      </c>
      <c r="L37" s="24">
        <f t="shared" si="10"/>
        <v>0</v>
      </c>
      <c r="M37" s="25">
        <v>0</v>
      </c>
      <c r="N37" s="24">
        <f t="shared" si="11"/>
        <v>0</v>
      </c>
      <c r="O37" s="60">
        <f t="shared" si="15"/>
        <v>1</v>
      </c>
      <c r="P37" s="24">
        <f t="shared" si="3"/>
        <v>22.7</v>
      </c>
      <c r="Q37" s="25">
        <v>0</v>
      </c>
      <c r="R37" s="24">
        <f t="shared" si="4"/>
        <v>0</v>
      </c>
      <c r="S37" s="25">
        <v>1</v>
      </c>
      <c r="T37" s="24">
        <f t="shared" si="5"/>
        <v>22.7</v>
      </c>
      <c r="U37" s="60">
        <f t="shared" si="16"/>
        <v>0</v>
      </c>
      <c r="V37" s="24">
        <f t="shared" si="6"/>
        <v>0</v>
      </c>
      <c r="W37" s="25">
        <v>0</v>
      </c>
      <c r="X37" s="24">
        <f t="shared" si="7"/>
        <v>0</v>
      </c>
      <c r="Y37" s="25">
        <v>0</v>
      </c>
      <c r="Z37" s="24">
        <f t="shared" si="8"/>
        <v>0</v>
      </c>
      <c r="AA37" s="25">
        <v>26</v>
      </c>
      <c r="AB37" s="24">
        <f t="shared" si="12"/>
        <v>4.1</v>
      </c>
      <c r="AC37" s="25">
        <v>22</v>
      </c>
      <c r="AD37" s="33">
        <f t="shared" si="13"/>
        <v>3.43</v>
      </c>
      <c r="AE37" s="54" t="s">
        <v>153</v>
      </c>
      <c r="AF37" s="68">
        <v>6418</v>
      </c>
    </row>
    <row r="38" spans="1:32" ht="19.5" customHeight="1">
      <c r="A38" s="79" t="s">
        <v>120</v>
      </c>
      <c r="B38" s="70"/>
      <c r="C38" s="18">
        <f>SUM(C39:C42)</f>
        <v>113</v>
      </c>
      <c r="D38" s="19">
        <f t="shared" si="0"/>
        <v>6.3</v>
      </c>
      <c r="E38" s="30">
        <f>SUM(E39:E42)</f>
        <v>11</v>
      </c>
      <c r="F38" s="31">
        <f t="shared" si="9"/>
        <v>97.3</v>
      </c>
      <c r="G38" s="30">
        <f>SUM(G39:G42)</f>
        <v>253</v>
      </c>
      <c r="H38" s="31">
        <f t="shared" si="1"/>
        <v>14</v>
      </c>
      <c r="I38" s="30">
        <f>SUM(I39:I42)</f>
        <v>-140</v>
      </c>
      <c r="J38" s="31">
        <f t="shared" si="2"/>
        <v>-7.8</v>
      </c>
      <c r="K38" s="30">
        <f>SUM(K39:K42)</f>
        <v>0</v>
      </c>
      <c r="L38" s="31">
        <f t="shared" si="10"/>
        <v>0</v>
      </c>
      <c r="M38" s="30">
        <f>SUM(M39:M42)</f>
        <v>0</v>
      </c>
      <c r="N38" s="31">
        <f t="shared" si="11"/>
        <v>0</v>
      </c>
      <c r="O38" s="30">
        <f>SUM(O39:O42)</f>
        <v>2</v>
      </c>
      <c r="P38" s="31">
        <f t="shared" si="3"/>
        <v>17.4</v>
      </c>
      <c r="Q38" s="30">
        <f>SUM(Q39:Q42)</f>
        <v>1</v>
      </c>
      <c r="R38" s="31">
        <f t="shared" si="4"/>
        <v>8.7</v>
      </c>
      <c r="S38" s="30">
        <f>SUM(S39:S42)</f>
        <v>1</v>
      </c>
      <c r="T38" s="31">
        <f t="shared" si="5"/>
        <v>8.7</v>
      </c>
      <c r="U38" s="30">
        <f t="shared" si="16"/>
        <v>0</v>
      </c>
      <c r="V38" s="31">
        <f t="shared" si="6"/>
        <v>0</v>
      </c>
      <c r="W38" s="30">
        <f>SUM(W39:W42)</f>
        <v>0</v>
      </c>
      <c r="X38" s="31">
        <f t="shared" si="7"/>
        <v>0</v>
      </c>
      <c r="Y38" s="30">
        <f>SUM(Y39:Y42)</f>
        <v>0</v>
      </c>
      <c r="Z38" s="31">
        <f t="shared" si="8"/>
        <v>0</v>
      </c>
      <c r="AA38" s="30">
        <f>SUM(AA39:AA42)</f>
        <v>65</v>
      </c>
      <c r="AB38" s="31">
        <f t="shared" si="12"/>
        <v>3.6</v>
      </c>
      <c r="AC38" s="30">
        <f>SUM(AC39:AC42)</f>
        <v>19</v>
      </c>
      <c r="AD38" s="32">
        <f t="shared" si="13"/>
        <v>1.05</v>
      </c>
      <c r="AE38" s="53" t="s">
        <v>154</v>
      </c>
      <c r="AF38" s="68">
        <v>18012</v>
      </c>
    </row>
    <row r="39" spans="1:32" ht="19.5" customHeight="1">
      <c r="A39" s="12"/>
      <c r="B39" s="16" t="s">
        <v>121</v>
      </c>
      <c r="C39" s="23">
        <v>42</v>
      </c>
      <c r="D39" s="29">
        <f t="shared" si="0"/>
        <v>7.5</v>
      </c>
      <c r="E39" s="25">
        <v>4</v>
      </c>
      <c r="F39" s="24">
        <f t="shared" si="9"/>
        <v>95.2</v>
      </c>
      <c r="G39" s="25">
        <v>69</v>
      </c>
      <c r="H39" s="24">
        <f t="shared" si="1"/>
        <v>12.2</v>
      </c>
      <c r="I39" s="57">
        <f t="shared" si="14"/>
        <v>-27</v>
      </c>
      <c r="J39" s="24">
        <f t="shared" si="2"/>
        <v>-4.8</v>
      </c>
      <c r="K39" s="25">
        <v>0</v>
      </c>
      <c r="L39" s="24">
        <f t="shared" si="10"/>
        <v>0</v>
      </c>
      <c r="M39" s="25">
        <v>0</v>
      </c>
      <c r="N39" s="24">
        <f t="shared" si="11"/>
        <v>0</v>
      </c>
      <c r="O39" s="60">
        <f t="shared" si="15"/>
        <v>0</v>
      </c>
      <c r="P39" s="24">
        <f t="shared" si="3"/>
        <v>0</v>
      </c>
      <c r="Q39" s="25">
        <v>0</v>
      </c>
      <c r="R39" s="24">
        <f t="shared" si="4"/>
        <v>0</v>
      </c>
      <c r="S39" s="25">
        <v>0</v>
      </c>
      <c r="T39" s="24">
        <f t="shared" si="5"/>
        <v>0</v>
      </c>
      <c r="U39" s="60">
        <f t="shared" si="16"/>
        <v>0</v>
      </c>
      <c r="V39" s="24">
        <f t="shared" si="6"/>
        <v>0</v>
      </c>
      <c r="W39" s="25">
        <v>0</v>
      </c>
      <c r="X39" s="24">
        <f t="shared" si="7"/>
        <v>0</v>
      </c>
      <c r="Y39" s="25">
        <v>0</v>
      </c>
      <c r="Z39" s="24">
        <f t="shared" si="8"/>
        <v>0</v>
      </c>
      <c r="AA39" s="25">
        <v>22</v>
      </c>
      <c r="AB39" s="24">
        <f t="shared" si="12"/>
        <v>3.9</v>
      </c>
      <c r="AC39" s="25">
        <v>4</v>
      </c>
      <c r="AD39" s="33">
        <f t="shared" si="13"/>
        <v>0.71</v>
      </c>
      <c r="AE39" s="54" t="s">
        <v>139</v>
      </c>
      <c r="AF39" s="68">
        <v>5633</v>
      </c>
    </row>
    <row r="40" spans="1:32" ht="19.5" customHeight="1">
      <c r="A40" s="12"/>
      <c r="B40" s="16" t="s">
        <v>122</v>
      </c>
      <c r="C40" s="23">
        <v>21</v>
      </c>
      <c r="D40" s="29">
        <f t="shared" si="0"/>
        <v>5.6</v>
      </c>
      <c r="E40" s="25">
        <v>2</v>
      </c>
      <c r="F40" s="24">
        <f t="shared" si="9"/>
        <v>95.2</v>
      </c>
      <c r="G40" s="25">
        <v>57</v>
      </c>
      <c r="H40" s="24">
        <f t="shared" si="1"/>
        <v>15.1</v>
      </c>
      <c r="I40" s="57">
        <f t="shared" si="14"/>
        <v>-36</v>
      </c>
      <c r="J40" s="24">
        <f t="shared" si="2"/>
        <v>-9.5</v>
      </c>
      <c r="K40" s="25">
        <v>0</v>
      </c>
      <c r="L40" s="24">
        <f t="shared" si="10"/>
        <v>0</v>
      </c>
      <c r="M40" s="25">
        <v>0</v>
      </c>
      <c r="N40" s="24">
        <f t="shared" si="11"/>
        <v>0</v>
      </c>
      <c r="O40" s="60">
        <f t="shared" si="15"/>
        <v>1</v>
      </c>
      <c r="P40" s="24">
        <f t="shared" si="3"/>
        <v>45.5</v>
      </c>
      <c r="Q40" s="25">
        <v>0</v>
      </c>
      <c r="R40" s="24">
        <f t="shared" si="4"/>
        <v>0</v>
      </c>
      <c r="S40" s="25">
        <v>1</v>
      </c>
      <c r="T40" s="24">
        <f t="shared" si="5"/>
        <v>45.5</v>
      </c>
      <c r="U40" s="60">
        <f t="shared" si="16"/>
        <v>0</v>
      </c>
      <c r="V40" s="24">
        <f t="shared" si="6"/>
        <v>0</v>
      </c>
      <c r="W40" s="25">
        <v>0</v>
      </c>
      <c r="X40" s="24">
        <f t="shared" si="7"/>
        <v>0</v>
      </c>
      <c r="Y40" s="25">
        <v>0</v>
      </c>
      <c r="Z40" s="24">
        <f t="shared" si="8"/>
        <v>0</v>
      </c>
      <c r="AA40" s="25">
        <v>14</v>
      </c>
      <c r="AB40" s="24">
        <f t="shared" si="12"/>
        <v>3.7</v>
      </c>
      <c r="AC40" s="25">
        <v>2</v>
      </c>
      <c r="AD40" s="33">
        <f t="shared" si="13"/>
        <v>0.53</v>
      </c>
      <c r="AE40" s="54" t="s">
        <v>131</v>
      </c>
      <c r="AF40" s="68">
        <v>3770</v>
      </c>
    </row>
    <row r="41" spans="1:32" ht="19.5" customHeight="1">
      <c r="A41" s="12"/>
      <c r="B41" s="16" t="s">
        <v>123</v>
      </c>
      <c r="C41" s="23">
        <v>32</v>
      </c>
      <c r="D41" s="29">
        <f t="shared" si="0"/>
        <v>6</v>
      </c>
      <c r="E41" s="25">
        <v>3</v>
      </c>
      <c r="F41" s="24">
        <f t="shared" si="9"/>
        <v>93.8</v>
      </c>
      <c r="G41" s="25">
        <v>79</v>
      </c>
      <c r="H41" s="24">
        <f t="shared" si="1"/>
        <v>14.9</v>
      </c>
      <c r="I41" s="57">
        <f t="shared" si="14"/>
        <v>-47</v>
      </c>
      <c r="J41" s="24">
        <f t="shared" si="2"/>
        <v>-8.9</v>
      </c>
      <c r="K41" s="25">
        <v>0</v>
      </c>
      <c r="L41" s="24">
        <f t="shared" si="10"/>
        <v>0</v>
      </c>
      <c r="M41" s="25">
        <v>0</v>
      </c>
      <c r="N41" s="24">
        <f t="shared" si="11"/>
        <v>0</v>
      </c>
      <c r="O41" s="60">
        <f t="shared" si="15"/>
        <v>1</v>
      </c>
      <c r="P41" s="24">
        <f t="shared" si="3"/>
        <v>30.3</v>
      </c>
      <c r="Q41" s="25">
        <v>1</v>
      </c>
      <c r="R41" s="24">
        <f t="shared" si="4"/>
        <v>30.3</v>
      </c>
      <c r="S41" s="25">
        <v>0</v>
      </c>
      <c r="T41" s="24">
        <f t="shared" si="5"/>
        <v>0</v>
      </c>
      <c r="U41" s="60">
        <f t="shared" si="16"/>
        <v>0</v>
      </c>
      <c r="V41" s="24">
        <f t="shared" si="6"/>
        <v>0</v>
      </c>
      <c r="W41" s="25">
        <v>0</v>
      </c>
      <c r="X41" s="24">
        <f t="shared" si="7"/>
        <v>0</v>
      </c>
      <c r="Y41" s="25">
        <v>0</v>
      </c>
      <c r="Z41" s="24">
        <f t="shared" si="8"/>
        <v>0</v>
      </c>
      <c r="AA41" s="25">
        <v>14</v>
      </c>
      <c r="AB41" s="24">
        <f t="shared" si="12"/>
        <v>2.6</v>
      </c>
      <c r="AC41" s="25">
        <v>8</v>
      </c>
      <c r="AD41" s="33">
        <f t="shared" si="13"/>
        <v>1.51</v>
      </c>
      <c r="AE41" s="54" t="s">
        <v>155</v>
      </c>
      <c r="AF41" s="68">
        <v>5294</v>
      </c>
    </row>
    <row r="42" spans="1:32" ht="19.5" customHeight="1">
      <c r="A42" s="12"/>
      <c r="B42" s="16" t="s">
        <v>124</v>
      </c>
      <c r="C42" s="23">
        <v>18</v>
      </c>
      <c r="D42" s="29">
        <f t="shared" si="0"/>
        <v>5.4</v>
      </c>
      <c r="E42" s="25">
        <v>2</v>
      </c>
      <c r="F42" s="24">
        <f t="shared" si="9"/>
        <v>111.1</v>
      </c>
      <c r="G42" s="25">
        <v>48</v>
      </c>
      <c r="H42" s="24">
        <f t="shared" si="1"/>
        <v>14.5</v>
      </c>
      <c r="I42" s="57">
        <f t="shared" si="14"/>
        <v>-30</v>
      </c>
      <c r="J42" s="24">
        <f t="shared" si="2"/>
        <v>-9</v>
      </c>
      <c r="K42" s="25">
        <v>0</v>
      </c>
      <c r="L42" s="24">
        <f t="shared" si="10"/>
        <v>0</v>
      </c>
      <c r="M42" s="25">
        <v>0</v>
      </c>
      <c r="N42" s="24">
        <f t="shared" si="11"/>
        <v>0</v>
      </c>
      <c r="O42" s="60">
        <f t="shared" si="15"/>
        <v>0</v>
      </c>
      <c r="P42" s="24">
        <f t="shared" si="3"/>
        <v>0</v>
      </c>
      <c r="Q42" s="25">
        <v>0</v>
      </c>
      <c r="R42" s="24">
        <f t="shared" si="4"/>
        <v>0</v>
      </c>
      <c r="S42" s="25">
        <v>0</v>
      </c>
      <c r="T42" s="24">
        <f t="shared" si="5"/>
        <v>0</v>
      </c>
      <c r="U42" s="60">
        <f t="shared" si="16"/>
        <v>0</v>
      </c>
      <c r="V42" s="24">
        <f t="shared" si="6"/>
        <v>0</v>
      </c>
      <c r="W42" s="25">
        <v>0</v>
      </c>
      <c r="X42" s="24">
        <f t="shared" si="7"/>
        <v>0</v>
      </c>
      <c r="Y42" s="25">
        <v>0</v>
      </c>
      <c r="Z42" s="24">
        <f t="shared" si="8"/>
        <v>0</v>
      </c>
      <c r="AA42" s="25">
        <v>15</v>
      </c>
      <c r="AB42" s="24">
        <f t="shared" si="12"/>
        <v>4.5</v>
      </c>
      <c r="AC42" s="25">
        <v>5</v>
      </c>
      <c r="AD42" s="33">
        <f t="shared" si="13"/>
        <v>1.51</v>
      </c>
      <c r="AE42" s="54" t="s">
        <v>156</v>
      </c>
      <c r="AF42" s="68">
        <v>3315</v>
      </c>
    </row>
    <row r="43" spans="1:32" ht="19.5" customHeight="1">
      <c r="A43" s="79" t="s">
        <v>125</v>
      </c>
      <c r="B43" s="70"/>
      <c r="C43" s="18">
        <f>SUM(C44:C45)</f>
        <v>65</v>
      </c>
      <c r="D43" s="19">
        <f t="shared" si="0"/>
        <v>5.1</v>
      </c>
      <c r="E43" s="30">
        <f>SUM(E44:E45)</f>
        <v>4</v>
      </c>
      <c r="F43" s="31">
        <f t="shared" si="9"/>
        <v>61.5</v>
      </c>
      <c r="G43" s="30">
        <f>SUM(G44:G45)</f>
        <v>176</v>
      </c>
      <c r="H43" s="31">
        <f t="shared" si="1"/>
        <v>13.7</v>
      </c>
      <c r="I43" s="30">
        <f>SUM(I44:I45)</f>
        <v>-111</v>
      </c>
      <c r="J43" s="31">
        <f t="shared" si="2"/>
        <v>-8.7</v>
      </c>
      <c r="K43" s="30">
        <f>SUM(K44:K45)</f>
        <v>1</v>
      </c>
      <c r="L43" s="31">
        <f t="shared" si="10"/>
        <v>15.4</v>
      </c>
      <c r="M43" s="30">
        <f>SUM(M44:M45)</f>
        <v>1</v>
      </c>
      <c r="N43" s="31">
        <f t="shared" si="11"/>
        <v>15.4</v>
      </c>
      <c r="O43" s="30">
        <f>SUM(O44:O45)</f>
        <v>6</v>
      </c>
      <c r="P43" s="31">
        <f t="shared" si="3"/>
        <v>84.5</v>
      </c>
      <c r="Q43" s="30">
        <f>SUM(Q44:Q45)</f>
        <v>6</v>
      </c>
      <c r="R43" s="31">
        <f t="shared" si="4"/>
        <v>84.5</v>
      </c>
      <c r="S43" s="30">
        <f>SUM(S44:S45)</f>
        <v>0</v>
      </c>
      <c r="T43" s="31">
        <f t="shared" si="5"/>
        <v>0</v>
      </c>
      <c r="U43" s="30">
        <f t="shared" si="16"/>
        <v>2</v>
      </c>
      <c r="V43" s="31">
        <f t="shared" si="6"/>
        <v>29.9</v>
      </c>
      <c r="W43" s="30">
        <f>SUM(W44:W45)</f>
        <v>2</v>
      </c>
      <c r="X43" s="31">
        <f t="shared" si="7"/>
        <v>29.9</v>
      </c>
      <c r="Y43" s="30">
        <f>SUM(Y44:Y45)</f>
        <v>0</v>
      </c>
      <c r="Z43" s="31">
        <f t="shared" si="8"/>
        <v>0</v>
      </c>
      <c r="AA43" s="30">
        <f>SUM(AA44:AA45)</f>
        <v>42</v>
      </c>
      <c r="AB43" s="31">
        <f t="shared" si="12"/>
        <v>3.3</v>
      </c>
      <c r="AC43" s="30">
        <f>SUM(AC44:AC45)</f>
        <v>19</v>
      </c>
      <c r="AD43" s="32">
        <f t="shared" si="13"/>
        <v>1.48</v>
      </c>
      <c r="AE43" s="53" t="s">
        <v>132</v>
      </c>
      <c r="AF43" s="68">
        <v>12817</v>
      </c>
    </row>
    <row r="44" spans="1:32" ht="19.5" customHeight="1">
      <c r="A44" s="12"/>
      <c r="B44" s="16" t="s">
        <v>126</v>
      </c>
      <c r="C44" s="23">
        <v>25</v>
      </c>
      <c r="D44" s="29">
        <f t="shared" si="0"/>
        <v>5.1</v>
      </c>
      <c r="E44" s="25">
        <v>1</v>
      </c>
      <c r="F44" s="24">
        <f t="shared" si="9"/>
        <v>40</v>
      </c>
      <c r="G44" s="25">
        <v>77</v>
      </c>
      <c r="H44" s="24">
        <f t="shared" si="1"/>
        <v>15.7</v>
      </c>
      <c r="I44" s="57">
        <f t="shared" si="14"/>
        <v>-52</v>
      </c>
      <c r="J44" s="24">
        <f t="shared" si="2"/>
        <v>-10.6</v>
      </c>
      <c r="K44" s="25">
        <v>1</v>
      </c>
      <c r="L44" s="24">
        <f t="shared" si="10"/>
        <v>40</v>
      </c>
      <c r="M44" s="25">
        <v>1</v>
      </c>
      <c r="N44" s="24">
        <f t="shared" si="11"/>
        <v>40</v>
      </c>
      <c r="O44" s="60">
        <f t="shared" si="15"/>
        <v>2</v>
      </c>
      <c r="P44" s="24">
        <f t="shared" si="3"/>
        <v>74.1</v>
      </c>
      <c r="Q44" s="25">
        <v>2</v>
      </c>
      <c r="R44" s="24">
        <f t="shared" si="4"/>
        <v>74.1</v>
      </c>
      <c r="S44" s="25">
        <v>0</v>
      </c>
      <c r="T44" s="24">
        <f t="shared" si="5"/>
        <v>0</v>
      </c>
      <c r="U44" s="60">
        <f t="shared" si="16"/>
        <v>1</v>
      </c>
      <c r="V44" s="24">
        <f t="shared" si="6"/>
        <v>38.5</v>
      </c>
      <c r="W44" s="25">
        <v>1</v>
      </c>
      <c r="X44" s="24">
        <f t="shared" si="7"/>
        <v>38.5</v>
      </c>
      <c r="Y44" s="25">
        <v>0</v>
      </c>
      <c r="Z44" s="24">
        <f t="shared" si="8"/>
        <v>0</v>
      </c>
      <c r="AA44" s="25">
        <v>19</v>
      </c>
      <c r="AB44" s="24">
        <f t="shared" si="12"/>
        <v>3.9</v>
      </c>
      <c r="AC44" s="25">
        <v>9</v>
      </c>
      <c r="AD44" s="33">
        <f t="shared" si="13"/>
        <v>1.83</v>
      </c>
      <c r="AE44" s="54" t="s">
        <v>157</v>
      </c>
      <c r="AF44" s="68">
        <v>4916</v>
      </c>
    </row>
    <row r="45" spans="1:32" ht="18" customHeight="1" thickBot="1">
      <c r="A45" s="6"/>
      <c r="B45" s="17" t="s">
        <v>127</v>
      </c>
      <c r="C45" s="34">
        <v>40</v>
      </c>
      <c r="D45" s="35">
        <f t="shared" si="0"/>
        <v>5.1</v>
      </c>
      <c r="E45" s="36">
        <v>3</v>
      </c>
      <c r="F45" s="35">
        <f t="shared" si="9"/>
        <v>75</v>
      </c>
      <c r="G45" s="36">
        <v>99</v>
      </c>
      <c r="H45" s="35">
        <f t="shared" si="1"/>
        <v>12.5</v>
      </c>
      <c r="I45" s="59">
        <f t="shared" si="14"/>
        <v>-59</v>
      </c>
      <c r="J45" s="35">
        <f t="shared" si="2"/>
        <v>-7.5</v>
      </c>
      <c r="K45" s="36">
        <v>0</v>
      </c>
      <c r="L45" s="35">
        <f t="shared" si="10"/>
        <v>0</v>
      </c>
      <c r="M45" s="36">
        <v>0</v>
      </c>
      <c r="N45" s="35">
        <f t="shared" si="11"/>
        <v>0</v>
      </c>
      <c r="O45" s="62">
        <f t="shared" si="15"/>
        <v>4</v>
      </c>
      <c r="P45" s="35">
        <f t="shared" si="3"/>
        <v>90.9</v>
      </c>
      <c r="Q45" s="36">
        <v>4</v>
      </c>
      <c r="R45" s="35">
        <f t="shared" si="4"/>
        <v>90.9</v>
      </c>
      <c r="S45" s="36">
        <v>0</v>
      </c>
      <c r="T45" s="35">
        <f t="shared" si="5"/>
        <v>0</v>
      </c>
      <c r="U45" s="62">
        <f t="shared" si="16"/>
        <v>1</v>
      </c>
      <c r="V45" s="35">
        <f t="shared" si="6"/>
        <v>24.4</v>
      </c>
      <c r="W45" s="36">
        <v>1</v>
      </c>
      <c r="X45" s="35">
        <f t="shared" si="7"/>
        <v>24.4</v>
      </c>
      <c r="Y45" s="36">
        <v>0</v>
      </c>
      <c r="Z45" s="35">
        <f t="shared" si="8"/>
        <v>0</v>
      </c>
      <c r="AA45" s="36">
        <v>23</v>
      </c>
      <c r="AB45" s="35">
        <f t="shared" si="12"/>
        <v>2.9</v>
      </c>
      <c r="AC45" s="36">
        <v>10</v>
      </c>
      <c r="AD45" s="37">
        <f t="shared" si="13"/>
        <v>1.27</v>
      </c>
      <c r="AE45" s="56" t="s">
        <v>158</v>
      </c>
      <c r="AF45" s="68">
        <v>7901</v>
      </c>
    </row>
    <row r="46" ht="13.5">
      <c r="L46" s="14"/>
    </row>
  </sheetData>
  <mergeCells count="31">
    <mergeCell ref="D1:AC1"/>
    <mergeCell ref="AF4:AF6"/>
    <mergeCell ref="O4:T4"/>
    <mergeCell ref="AC4:AD4"/>
    <mergeCell ref="AC5:AC6"/>
    <mergeCell ref="AD5:AD6"/>
    <mergeCell ref="AA4:AB4"/>
    <mergeCell ref="AA5:AA6"/>
    <mergeCell ref="AB5:AB6"/>
    <mergeCell ref="AE4:AE6"/>
    <mergeCell ref="Q5:R5"/>
    <mergeCell ref="S5:T5"/>
    <mergeCell ref="M4:N5"/>
    <mergeCell ref="O5:P5"/>
    <mergeCell ref="U4:Z4"/>
    <mergeCell ref="U5:V5"/>
    <mergeCell ref="W5:X5"/>
    <mergeCell ref="Y5:Z5"/>
    <mergeCell ref="G4:H5"/>
    <mergeCell ref="I4:J5"/>
    <mergeCell ref="K4:L5"/>
    <mergeCell ref="A32:B32"/>
    <mergeCell ref="C4:D5"/>
    <mergeCell ref="E4:F5"/>
    <mergeCell ref="A38:B38"/>
    <mergeCell ref="A43:B43"/>
    <mergeCell ref="A4:B6"/>
    <mergeCell ref="A7:B7"/>
    <mergeCell ref="A16:B16"/>
    <mergeCell ref="A25:B25"/>
    <mergeCell ref="A29:B29"/>
  </mergeCells>
  <printOptions horizontalCentered="1" verticalCentered="1"/>
  <pageMargins left="0.3937007874015748" right="0.3937007874015748" top="0" bottom="0" header="0.5118110236220472" footer="0.5118110236220472"/>
  <pageSetup blackAndWhite="1" fitToHeight="1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2003-08-28T06:31:09Z</cp:lastPrinted>
  <dcterms:created xsi:type="dcterms:W3CDTF">2001-12-06T01:31:22Z</dcterms:created>
  <dcterms:modified xsi:type="dcterms:W3CDTF">2003-08-28T06:40:10Z</dcterms:modified>
  <cp:category/>
  <cp:version/>
  <cp:contentType/>
  <cp:contentStatus/>
</cp:coreProperties>
</file>