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65" windowWidth="18255" windowHeight="12015" activeTab="3"/>
  </bookViews>
  <sheets>
    <sheet name="指標01-10" sheetId="1" r:id="rId1"/>
    <sheet name="指標01-10元表" sheetId="2" r:id="rId2"/>
    <sheet name="前年度" sheetId="3" r:id="rId3"/>
    <sheet name="当年度" sheetId="4" r:id="rId4"/>
    <sheet name="前年度10.1人口" sheetId="5" r:id="rId5"/>
    <sheet name="当年度10.1人口" sheetId="6" r:id="rId6"/>
  </sheets>
  <definedNames/>
  <calcPr fullCalcOnLoad="1"/>
</workbook>
</file>

<file path=xl/sharedStrings.xml><?xml version="1.0" encoding="utf-8"?>
<sst xmlns="http://schemas.openxmlformats.org/spreadsheetml/2006/main" count="976" uniqueCount="180">
  <si>
    <t>保険者番号</t>
  </si>
  <si>
    <t>保険者名</t>
  </si>
  <si>
    <t>A0#62 被保険者数 総数 年度平均</t>
  </si>
  <si>
    <t>A0#63 被保険者数 退職被保険者等 年度平均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</si>
  <si>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</si>
  <si>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</si>
  <si>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</si>
  <si>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</si>
  <si>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</si>
  <si>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</si>
  <si>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</si>
  <si>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</si>
  <si>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</si>
  <si>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</si>
  <si>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</si>
  <si>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</si>
  <si>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</si>
  <si>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</si>
  <si>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</si>
  <si>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</si>
  <si>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</si>
  <si>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</si>
  <si>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</si>
  <si>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</si>
  <si>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</si>
  <si>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</si>
  <si>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</si>
  <si>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</si>
  <si>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加入率</t>
  </si>
  <si>
    <t>保険者名</t>
  </si>
  <si>
    <t>１．被保険者加入率</t>
  </si>
  <si>
    <t>３．前期高齢者割合</t>
  </si>
  <si>
    <t>順位</t>
  </si>
  <si>
    <t>割合</t>
  </si>
  <si>
    <t>（％）</t>
  </si>
  <si>
    <t>-</t>
  </si>
  <si>
    <t>県計</t>
  </si>
  <si>
    <t>市町村計</t>
  </si>
  <si>
    <t>-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</si>
  <si>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</si>
  <si>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</si>
  <si>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</si>
  <si>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</si>
  <si>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</si>
  <si>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</si>
  <si>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</si>
  <si>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</si>
  <si>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</si>
  <si>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</si>
  <si>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</si>
  <si>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</si>
  <si>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</si>
  <si>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</si>
  <si>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</si>
  <si>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</si>
  <si>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</si>
  <si>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</si>
  <si>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</si>
  <si>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</si>
  <si>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</si>
  <si>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注）　加入率 ＝ 第1表「保険者別一般状況」被保険者数総数年度平均／総人口 × 100</t>
  </si>
  <si>
    <t>注）　割合 ＝ 第1表「保険者別一般状況」退職被保険者等年度平均／被保険者数総数年度平均 × 100</t>
  </si>
  <si>
    <t>２．退職被保険者等割合</t>
  </si>
  <si>
    <t>注）　割合 ＝ 第1表「保険者別一般状況」（再掲）前期高齢者年度平均／被保険者数総数年度平均 × 100</t>
  </si>
  <si>
    <t>注）　割合 ＝ 第1表「保険者別一般状況」（再掲）前期高齢者年度平均／被保険者数総数年度平均 × 100</t>
  </si>
  <si>
    <t>注）　加入率 ＝ 第1表「保険者別一般状況」被保険者数総数年度平均／総人口 × 100</t>
  </si>
  <si>
    <t>注）　割合 ＝ 第1表「保険者別一般状況」退職被保険者等年度平均／被保険者数総数年度平均 × 100</t>
  </si>
  <si>
    <t>前年差</t>
  </si>
  <si>
    <t>（％）</t>
  </si>
  <si>
    <t>－　７３　－</t>
  </si>
  <si>
    <t>A0#184 被保険者数 総数 年度平均 (再掲)前期高齢</t>
  </si>
  <si>
    <t>都道府県計</t>
  </si>
  <si>
    <t>B1#40 収入 収入額 収入合計</t>
  </si>
  <si>
    <t>B1#95 支出 支出額 支出合計</t>
  </si>
  <si>
    <t>B1#268 資産 基金等保有額</t>
  </si>
  <si>
    <t>BT#96 保険料(税) 現年分 調定額</t>
  </si>
  <si>
    <t>BT#161 保険料(税) 現年分 居所不明者分調定額</t>
  </si>
  <si>
    <t>BT#97 保険料(税) 現年分 収納額</t>
  </si>
  <si>
    <t>BT#108 保険料(税) 計 調定額</t>
  </si>
  <si>
    <t>BT#163 保険料(税) 計 居所不明者分調定額</t>
  </si>
  <si>
    <t>BT#109 保険料(税) 計 収納額</t>
  </si>
  <si>
    <t>E0#48 保険料(税)収納状況 現年分 調定額</t>
  </si>
  <si>
    <t>E0#137 保険料(税)収納状況 現年分 居所不明者分調定額</t>
  </si>
  <si>
    <t>E0#49 保険料(税)収納状況 現年分 収納額</t>
  </si>
  <si>
    <t>E0#60 保険料(税)収納状況 計 調定額</t>
  </si>
  <si>
    <t>E0#139 保険料(税)収納状況 計 居所不明者分調定額</t>
  </si>
  <si>
    <t>E0#61 保険料(税)収納状況 計 収納額</t>
  </si>
  <si>
    <t>４．被保険者一人当たり収入額</t>
  </si>
  <si>
    <t>５．被保険者一人当たり支出額</t>
  </si>
  <si>
    <t>７．被保険者一人当たり基金保有額</t>
  </si>
  <si>
    <t>一人当たり
収入額</t>
  </si>
  <si>
    <t>一人当たり
支出額</t>
  </si>
  <si>
    <t>一人当たり
支援金</t>
  </si>
  <si>
    <t>前年比</t>
  </si>
  <si>
    <t>一人当たり
基金保有額</t>
  </si>
  <si>
    <t>（円）</t>
  </si>
  <si>
    <t>（％）</t>
  </si>
  <si>
    <t>-</t>
  </si>
  <si>
    <t>-</t>
  </si>
  <si>
    <t>注）　一人当たり収入額 ＝ 第2表「保険者別経理状況（国保全体［収入］）収入合計／第1表「保険者別一般状況」被保険者数総数年度平均
※第2表「保険者別経理状況（国保全体［収入］被保険者一人当たり収入額</t>
  </si>
  <si>
    <t>注）　一人当たり支出額 ＝ 第3表「保険者別経理状況（国保全体［支出］）支出合計／第1表「保険者別一般状況」被保険者数総数年度平均
※第3表「保険者別経理状況（国保全体［支出］被保険者一人当たり支出額</t>
  </si>
  <si>
    <t>注）　一人当たり支援金 ＝（ 第3表「保険者別経理状況（国保全体［支出］）」後期高齢者支援金（事務費を除く）＋老人保健拠出金（事務費を除く ）） ／ 第1表「保険者別一般状況」被保険者数総数年度平均</t>
  </si>
  <si>
    <t>注）　一人当たり基金保有額 ＝ 第5表-1「保険者別経理状況（一般被保険者分［退職分・介護分除く］実質収支）」基金等保有額 ／ 第1表「保険者別一般状況」被保険者数総数年度平均
※第5表-1「保険者別経理状況（一般被保険者分［退職分・介護分除く］実質収支）」一人当たり基金等保有額</t>
  </si>
  <si>
    <t>－　７４　－</t>
  </si>
  <si>
    <t>-</t>
  </si>
  <si>
    <t>６．被保険者一人当たり後期高齢者支援金</t>
  </si>
  <si>
    <t>（老人保健拠出金を含む）</t>
  </si>
  <si>
    <t>（％）</t>
  </si>
  <si>
    <t>-</t>
  </si>
  <si>
    <t>注）　一人当たり支出額 ＝ 第3表「保険者別経理状況（国保全体［支出］）支出合計／第1表「保険者別一般状況」被保険者数総数年度平均
※第3表「保険者別経理状況（国保全体［支出］被保険者一人当たり支出額</t>
  </si>
  <si>
    <t>注）　一人当たり支援金 ＝（ 第3表「保険者別経理状況（国保全体［支出］）」後期高齢者支援金（事務費を除く）＋老人保健拠出金（事務費を除く ）） ／ 第1表「保険者別一般状況」被保険者数総数年度平均</t>
  </si>
  <si>
    <t>注）　一人当たり基金保有額 ＝ 第5表-1「保険者別経理状況（一般被保険者分［退職分・介護分除く］実質収支）」基金等保有額 ／ 第1表「保険者別一般状況」被保険者数総数年度平均
※第5表-1「保険者別経理状況（一般被保険者分［退職分・介護分除く］実質収支）」一人当たり基金等保有額</t>
  </si>
  <si>
    <t>８．被保険者一人当たり保険税（料）調定額</t>
  </si>
  <si>
    <t>９．保険税（料）収納状況（現繰計）</t>
  </si>
  <si>
    <t>１０．保険税（料）収納状況（現年）</t>
  </si>
  <si>
    <t>（現年分　一般＋退職）</t>
  </si>
  <si>
    <t>一人当たり
調定額</t>
  </si>
  <si>
    <t>前年比</t>
  </si>
  <si>
    <t>収納率</t>
  </si>
  <si>
    <t>（％）</t>
  </si>
  <si>
    <t>注）　一人当たり調定額 ＝ 第11表「保険者別保険税（料）収納状況」国保全体現年度分調定額 ／ 第1表「保険者別一般状況」被保険者数総数年度平均</t>
  </si>
  <si>
    <t>注）　収納率 ＝ 収納額 ／ （調定額 － 居所不明者分調定額） × 100
※第11表「保険者別保険税（料）収納状況」国保全体現繰計収納率</t>
  </si>
  <si>
    <t>注）　収納率 ＝ 収納額 ／ （調定額 － 居所不明者分調定額） × 100
※第11表「保険者別保険税（料）収納状況」国保全体現年度分収納率</t>
  </si>
  <si>
    <t>－　７５　－</t>
  </si>
  <si>
    <t>（％)</t>
  </si>
  <si>
    <t>注）　一人当たり調定額 ＝ 第11表「保険者別保険税（料）収納状況」国保全体現年度分調定額 ／ 第1表「保険者別一般状況」被保険者数総数年度平均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</si>
  <si>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</si>
  <si>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</si>
  <si>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</si>
  <si>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</si>
  <si>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</si>
  <si>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</si>
  <si>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</si>
  <si>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</si>
  <si>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</si>
  <si>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</si>
  <si>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</si>
  <si>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</si>
  <si>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</si>
  <si>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</si>
  <si>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</si>
  <si>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</si>
  <si>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</si>
  <si>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</si>
  <si>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</si>
  <si>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</si>
  <si>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</si>
  <si>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</si>
  <si>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</si>
  <si>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</si>
  <si>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</si>
  <si>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</si>
  <si>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</si>
  <si>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</si>
  <si>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</si>
  <si>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</si>
  <si>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</si>
  <si>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</si>
  <si>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</si>
  <si>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</si>
  <si>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</si>
  <si>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</si>
  <si>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</si>
  <si>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B1#325 支出 支出額 後期高齢者支援金等 後期高齢者支援金</t>
  </si>
  <si>
    <t>B1#86 支出 支出額 老人保健拠出金 医療費拠出金</t>
  </si>
  <si>
    <t>８－１．被保険者一人当たり保険税（料）調定額</t>
  </si>
  <si>
    <t>（現年分　一般＋退職、介護分除く）</t>
  </si>
  <si>
    <t>8-1．被保険者一人当たり保険税（料）調定額</t>
  </si>
  <si>
    <t>注）　一人当たり調定額 ＝ （第10表-1、第10表-2、第10表-4、第10表-5「保険者別保険税（料）の賦課状況」保険税（料）調定額） × 1,000 ／ 第1表「保険者別一般状況」被保険者数総数年度平均</t>
  </si>
  <si>
    <t>注）　一人当たり調定額 ＝ （第10表-1、第10表-2、第10表-4、第10表-5「保険者別保険税（料）の賦課状況」保険税（料）調定額） × 1,000 ／ 第1表「保険者別一般状況」被保険者数総数年度平均</t>
  </si>
  <si>
    <t>B2#17 保険料(税)調定額</t>
  </si>
  <si>
    <t>B4#17 保険料(税)調定額</t>
  </si>
  <si>
    <t>E2#108 保険料(税)調定額</t>
  </si>
  <si>
    <t>E3#193 保険料(税)調定額</t>
  </si>
  <si>
    <t>６．被保険者一人当たり後期高齢者支</t>
  </si>
  <si>
    <t>援金（老人保健拠出金を含む）</t>
  </si>
  <si>
    <t>平成26年10月1日現在</t>
  </si>
  <si>
    <t>平成27年10月1日現在</t>
  </si>
  <si>
    <t>A0#184 被保険者数 総数 年度平均 (再掲)前期高齢者</t>
  </si>
  <si>
    <t>平成27年度国民健康保険事業状況（大分県）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</si>
</sst>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#,##0;[Red]\-#,##0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>
        <color indexed="8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distributed" vertical="center" wrapText="1" shrinkToFit="1"/>
    </xf>
    <xf numFmtId="0" fontId="49" fillId="0" borderId="15" xfId="0" applyFont="1" applyBorder="1" applyAlignment="1">
      <alignment horizontal="right" vertical="center" indent="1"/>
    </xf>
    <xf numFmtId="0" fontId="49" fillId="0" borderId="17" xfId="0" applyFont="1" applyBorder="1" applyAlignment="1">
      <alignment horizontal="distributed" vertical="center" wrapText="1" shrinkToFit="1"/>
    </xf>
    <xf numFmtId="178" fontId="48" fillId="0" borderId="18" xfId="0" applyNumberFormat="1" applyFont="1" applyBorder="1" applyAlignment="1">
      <alignment vertical="center"/>
    </xf>
    <xf numFmtId="178" fontId="48" fillId="0" borderId="19" xfId="0" applyNumberFormat="1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horizontal="right" vertical="center" indent="1"/>
    </xf>
    <xf numFmtId="178" fontId="48" fillId="0" borderId="21" xfId="0" applyNumberFormat="1" applyFont="1" applyBorder="1" applyAlignment="1">
      <alignment vertical="center"/>
    </xf>
    <xf numFmtId="178" fontId="48" fillId="0" borderId="22" xfId="0" applyNumberFormat="1" applyFont="1" applyBorder="1" applyAlignment="1">
      <alignment vertical="center"/>
    </xf>
    <xf numFmtId="178" fontId="48" fillId="0" borderId="23" xfId="0" applyNumberFormat="1" applyFont="1" applyBorder="1" applyAlignment="1">
      <alignment vertical="center"/>
    </xf>
    <xf numFmtId="178" fontId="48" fillId="0" borderId="24" xfId="0" applyNumberFormat="1" applyFont="1" applyBorder="1" applyAlignment="1">
      <alignment vertical="center"/>
    </xf>
    <xf numFmtId="0" fontId="49" fillId="0" borderId="25" xfId="0" applyFont="1" applyBorder="1" applyAlignment="1">
      <alignment horizontal="right" vertical="center"/>
    </xf>
    <xf numFmtId="177" fontId="48" fillId="0" borderId="23" xfId="0" applyNumberFormat="1" applyFont="1" applyBorder="1" applyAlignment="1">
      <alignment vertical="center" shrinkToFit="1"/>
    </xf>
    <xf numFmtId="177" fontId="48" fillId="0" borderId="24" xfId="0" applyNumberFormat="1" applyFont="1" applyBorder="1" applyAlignment="1">
      <alignment vertical="center" shrinkToFit="1"/>
    </xf>
    <xf numFmtId="0" fontId="49" fillId="0" borderId="0" xfId="0" applyFont="1" applyBorder="1" applyAlignment="1">
      <alignment horizontal="right" vertical="center"/>
    </xf>
    <xf numFmtId="0" fontId="48" fillId="0" borderId="26" xfId="0" applyFont="1" applyBorder="1" applyAlignment="1">
      <alignment horizontal="right" vertical="center" indent="1"/>
    </xf>
    <xf numFmtId="178" fontId="48" fillId="0" borderId="27" xfId="0" applyNumberFormat="1" applyFont="1" applyBorder="1" applyAlignment="1">
      <alignment vertical="center"/>
    </xf>
    <xf numFmtId="178" fontId="48" fillId="0" borderId="12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178" fontId="48" fillId="0" borderId="29" xfId="0" applyNumberFormat="1" applyFont="1" applyBorder="1" applyAlignment="1">
      <alignment vertical="center"/>
    </xf>
    <xf numFmtId="178" fontId="48" fillId="0" borderId="30" xfId="0" applyNumberFormat="1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178" fontId="48" fillId="0" borderId="32" xfId="0" applyNumberFormat="1" applyFont="1" applyBorder="1" applyAlignment="1">
      <alignment vertical="center"/>
    </xf>
    <xf numFmtId="178" fontId="48" fillId="0" borderId="33" xfId="0" applyNumberFormat="1" applyFont="1" applyBorder="1" applyAlignment="1">
      <alignment vertical="center"/>
    </xf>
    <xf numFmtId="177" fontId="48" fillId="0" borderId="32" xfId="0" applyNumberFormat="1" applyFont="1" applyBorder="1" applyAlignment="1">
      <alignment vertical="center" shrinkToFit="1"/>
    </xf>
    <xf numFmtId="177" fontId="48" fillId="0" borderId="33" xfId="0" applyNumberFormat="1" applyFont="1" applyBorder="1" applyAlignment="1">
      <alignment vertical="center" shrinkToFit="1"/>
    </xf>
    <xf numFmtId="0" fontId="48" fillId="0" borderId="28" xfId="0" applyFont="1" applyBorder="1" applyAlignment="1">
      <alignment horizontal="right" vertical="center" indent="1"/>
    </xf>
    <xf numFmtId="0" fontId="48" fillId="0" borderId="31" xfId="0" applyFont="1" applyBorder="1" applyAlignment="1">
      <alignment horizontal="right" vertical="center" indent="1"/>
    </xf>
    <xf numFmtId="0" fontId="48" fillId="0" borderId="34" xfId="0" applyFont="1" applyBorder="1" applyAlignment="1">
      <alignment vertical="center"/>
    </xf>
    <xf numFmtId="178" fontId="48" fillId="0" borderId="35" xfId="0" applyNumberFormat="1" applyFont="1" applyBorder="1" applyAlignment="1">
      <alignment vertical="center"/>
    </xf>
    <xf numFmtId="178" fontId="48" fillId="0" borderId="36" xfId="0" applyNumberFormat="1" applyFont="1" applyBorder="1" applyAlignment="1">
      <alignment vertical="center"/>
    </xf>
    <xf numFmtId="0" fontId="48" fillId="0" borderId="34" xfId="0" applyFont="1" applyBorder="1" applyAlignment="1">
      <alignment horizontal="right" vertical="center" indent="1"/>
    </xf>
    <xf numFmtId="177" fontId="48" fillId="0" borderId="35" xfId="0" applyNumberFormat="1" applyFont="1" applyBorder="1" applyAlignment="1">
      <alignment vertical="center" shrinkToFit="1"/>
    </xf>
    <xf numFmtId="0" fontId="49" fillId="0" borderId="37" xfId="0" applyFont="1" applyBorder="1" applyAlignment="1">
      <alignment horizontal="distributed" vertical="center" wrapText="1" shrinkToFit="1"/>
    </xf>
    <xf numFmtId="0" fontId="49" fillId="0" borderId="38" xfId="0" applyFont="1" applyBorder="1" applyAlignment="1">
      <alignment horizontal="distributed" vertical="center" wrapText="1" shrinkToFit="1"/>
    </xf>
    <xf numFmtId="0" fontId="49" fillId="0" borderId="39" xfId="0" applyFont="1" applyBorder="1" applyAlignment="1">
      <alignment horizontal="distributed" vertical="center" wrapText="1" shrinkToFit="1"/>
    </xf>
    <xf numFmtId="0" fontId="49" fillId="0" borderId="40" xfId="0" applyFont="1" applyBorder="1" applyAlignment="1">
      <alignment horizontal="distributed" vertical="center" wrapText="1" shrinkToFit="1"/>
    </xf>
    <xf numFmtId="0" fontId="49" fillId="0" borderId="41" xfId="0" applyFont="1" applyBorder="1" applyAlignment="1">
      <alignment horizontal="distributed" vertical="center" wrapText="1" shrinkToFit="1"/>
    </xf>
    <xf numFmtId="49" fontId="49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2" fontId="3" fillId="33" borderId="16" xfId="0" applyNumberFormat="1" applyFont="1" applyFill="1" applyBorder="1" applyAlignment="1">
      <alignment vertical="center"/>
    </xf>
    <xf numFmtId="178" fontId="49" fillId="33" borderId="42" xfId="0" applyNumberFormat="1" applyFont="1" applyFill="1" applyBorder="1" applyAlignment="1">
      <alignment vertical="center"/>
    </xf>
    <xf numFmtId="178" fontId="49" fillId="33" borderId="18" xfId="0" applyNumberFormat="1" applyFont="1" applyFill="1" applyBorder="1" applyAlignment="1">
      <alignment vertical="center"/>
    </xf>
    <xf numFmtId="2" fontId="3" fillId="33" borderId="17" xfId="0" applyNumberFormat="1" applyFont="1" applyFill="1" applyBorder="1" applyAlignment="1">
      <alignment vertical="center"/>
    </xf>
    <xf numFmtId="178" fontId="49" fillId="33" borderId="43" xfId="0" applyNumberFormat="1" applyFont="1" applyFill="1" applyBorder="1" applyAlignment="1">
      <alignment vertical="center"/>
    </xf>
    <xf numFmtId="178" fontId="49" fillId="33" borderId="19" xfId="0" applyNumberFormat="1" applyFont="1" applyFill="1" applyBorder="1" applyAlignment="1">
      <alignment vertical="center"/>
    </xf>
    <xf numFmtId="178" fontId="49" fillId="33" borderId="16" xfId="0" applyNumberFormat="1" applyFont="1" applyFill="1" applyBorder="1" applyAlignment="1">
      <alignment vertical="center"/>
    </xf>
    <xf numFmtId="178" fontId="49" fillId="33" borderId="17" xfId="0" applyNumberFormat="1" applyFont="1" applyFill="1" applyBorder="1" applyAlignment="1">
      <alignment vertical="center"/>
    </xf>
    <xf numFmtId="177" fontId="49" fillId="33" borderId="16" xfId="0" applyNumberFormat="1" applyFont="1" applyFill="1" applyBorder="1" applyAlignment="1">
      <alignment vertical="center" shrinkToFit="1"/>
    </xf>
    <xf numFmtId="177" fontId="49" fillId="33" borderId="17" xfId="0" applyNumberFormat="1" applyFont="1" applyFill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25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179" fontId="48" fillId="0" borderId="33" xfId="0" applyNumberFormat="1" applyFont="1" applyBorder="1" applyAlignment="1">
      <alignment vertical="center" shrinkToFit="1"/>
    </xf>
    <xf numFmtId="176" fontId="48" fillId="0" borderId="30" xfId="0" applyNumberFormat="1" applyFont="1" applyBorder="1" applyAlignment="1">
      <alignment vertical="center"/>
    </xf>
    <xf numFmtId="177" fontId="48" fillId="0" borderId="30" xfId="0" applyNumberFormat="1" applyFont="1" applyBorder="1" applyAlignment="1">
      <alignment vertical="center"/>
    </xf>
    <xf numFmtId="177" fontId="48" fillId="0" borderId="30" xfId="0" applyNumberFormat="1" applyFont="1" applyBorder="1" applyAlignment="1">
      <alignment horizontal="right" vertical="center"/>
    </xf>
    <xf numFmtId="179" fontId="48" fillId="0" borderId="23" xfId="0" applyNumberFormat="1" applyFont="1" applyBorder="1" applyAlignment="1">
      <alignment vertical="center" shrinkToFit="1"/>
    </xf>
    <xf numFmtId="176" fontId="48" fillId="0" borderId="18" xfId="0" applyNumberFormat="1" applyFont="1" applyBorder="1" applyAlignment="1">
      <alignment vertical="center"/>
    </xf>
    <xf numFmtId="177" fontId="48" fillId="0" borderId="18" xfId="0" applyNumberFormat="1" applyFont="1" applyBorder="1" applyAlignment="1">
      <alignment vertical="center"/>
    </xf>
    <xf numFmtId="177" fontId="48" fillId="0" borderId="18" xfId="0" applyNumberFormat="1" applyFont="1" applyBorder="1" applyAlignment="1">
      <alignment horizontal="right" vertical="center"/>
    </xf>
    <xf numFmtId="179" fontId="48" fillId="0" borderId="24" xfId="0" applyNumberFormat="1" applyFont="1" applyBorder="1" applyAlignment="1">
      <alignment vertical="center" shrinkToFit="1"/>
    </xf>
    <xf numFmtId="176" fontId="48" fillId="0" borderId="19" xfId="0" applyNumberFormat="1" applyFont="1" applyBorder="1" applyAlignment="1">
      <alignment vertical="center"/>
    </xf>
    <xf numFmtId="177" fontId="48" fillId="0" borderId="19" xfId="0" applyNumberFormat="1" applyFont="1" applyBorder="1" applyAlignment="1">
      <alignment vertical="center"/>
    </xf>
    <xf numFmtId="177" fontId="48" fillId="0" borderId="19" xfId="0" applyNumberFormat="1" applyFont="1" applyBorder="1" applyAlignment="1">
      <alignment horizontal="right" vertical="center"/>
    </xf>
    <xf numFmtId="0" fontId="48" fillId="0" borderId="44" xfId="0" applyFont="1" applyBorder="1" applyAlignment="1">
      <alignment horizontal="right" vertical="center" indent="1"/>
    </xf>
    <xf numFmtId="179" fontId="48" fillId="0" borderId="32" xfId="0" applyNumberFormat="1" applyFont="1" applyBorder="1" applyAlignment="1">
      <alignment vertical="center" shrinkToFit="1"/>
    </xf>
    <xf numFmtId="176" fontId="48" fillId="0" borderId="12" xfId="0" applyNumberFormat="1" applyFont="1" applyBorder="1" applyAlignment="1">
      <alignment vertical="center"/>
    </xf>
    <xf numFmtId="177" fontId="48" fillId="0" borderId="12" xfId="0" applyNumberFormat="1" applyFont="1" applyBorder="1" applyAlignment="1">
      <alignment vertical="center"/>
    </xf>
    <xf numFmtId="177" fontId="48" fillId="0" borderId="12" xfId="0" applyNumberFormat="1" applyFont="1" applyBorder="1" applyAlignment="1">
      <alignment horizontal="right" vertical="center"/>
    </xf>
    <xf numFmtId="179" fontId="48" fillId="0" borderId="35" xfId="0" applyNumberFormat="1" applyFont="1" applyBorder="1" applyAlignment="1">
      <alignment vertical="center" shrinkToFit="1"/>
    </xf>
    <xf numFmtId="176" fontId="48" fillId="0" borderId="36" xfId="0" applyNumberFormat="1" applyFont="1" applyBorder="1" applyAlignment="1">
      <alignment vertical="center"/>
    </xf>
    <xf numFmtId="177" fontId="48" fillId="0" borderId="36" xfId="0" applyNumberFormat="1" applyFont="1" applyBorder="1" applyAlignment="1">
      <alignment vertical="center"/>
    </xf>
    <xf numFmtId="177" fontId="48" fillId="0" borderId="36" xfId="0" applyNumberFormat="1" applyFont="1" applyBorder="1" applyAlignment="1">
      <alignment horizontal="right" vertical="center"/>
    </xf>
    <xf numFmtId="177" fontId="48" fillId="0" borderId="18" xfId="0" applyNumberFormat="1" applyFont="1" applyBorder="1" applyAlignment="1">
      <alignment vertical="center" shrinkToFit="1"/>
    </xf>
    <xf numFmtId="177" fontId="48" fillId="0" borderId="18" xfId="0" applyNumberFormat="1" applyFont="1" applyBorder="1" applyAlignment="1">
      <alignment horizontal="right" vertical="center" shrinkToFit="1"/>
    </xf>
    <xf numFmtId="0" fontId="48" fillId="0" borderId="37" xfId="0" applyFont="1" applyBorder="1" applyAlignment="1">
      <alignment horizontal="right" vertical="center" indent="1"/>
    </xf>
    <xf numFmtId="0" fontId="48" fillId="0" borderId="39" xfId="0" applyFont="1" applyBorder="1" applyAlignment="1">
      <alignment horizontal="right" vertical="center" indent="1"/>
    </xf>
    <xf numFmtId="0" fontId="48" fillId="0" borderId="0" xfId="0" applyFont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48" fillId="0" borderId="45" xfId="0" applyFont="1" applyFill="1" applyBorder="1" applyAlignment="1">
      <alignment vertical="center"/>
    </xf>
    <xf numFmtId="0" fontId="49" fillId="0" borderId="46" xfId="0" applyFont="1" applyFill="1" applyBorder="1" applyAlignment="1">
      <alignment horizontal="distributed" vertical="center" wrapText="1" shrinkToFit="1"/>
    </xf>
    <xf numFmtId="179" fontId="49" fillId="33" borderId="46" xfId="0" applyNumberFormat="1" applyFont="1" applyFill="1" applyBorder="1" applyAlignment="1">
      <alignment vertical="center" shrinkToFit="1"/>
    </xf>
    <xf numFmtId="176" fontId="49" fillId="33" borderId="30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179" fontId="48" fillId="33" borderId="46" xfId="0" applyNumberFormat="1" applyFont="1" applyFill="1" applyBorder="1" applyAlignment="1">
      <alignment vertical="center" shrinkToFit="1"/>
    </xf>
    <xf numFmtId="177" fontId="48" fillId="33" borderId="30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distributed" vertical="center" wrapText="1" shrinkToFit="1"/>
    </xf>
    <xf numFmtId="3" fontId="4" fillId="33" borderId="16" xfId="0" applyNumberFormat="1" applyFont="1" applyFill="1" applyBorder="1" applyAlignment="1">
      <alignment horizontal="right" vertical="center"/>
    </xf>
    <xf numFmtId="179" fontId="48" fillId="33" borderId="16" xfId="0" applyNumberFormat="1" applyFont="1" applyFill="1" applyBorder="1" applyAlignment="1">
      <alignment vertical="center" shrinkToFit="1"/>
    </xf>
    <xf numFmtId="177" fontId="48" fillId="33" borderId="18" xfId="0" applyNumberFormat="1" applyFont="1" applyFill="1" applyBorder="1" applyAlignment="1">
      <alignment horizontal="right" vertical="center"/>
    </xf>
    <xf numFmtId="179" fontId="49" fillId="33" borderId="16" xfId="0" applyNumberFormat="1" applyFont="1" applyFill="1" applyBorder="1" applyAlignment="1">
      <alignment vertical="center" shrinkToFit="1"/>
    </xf>
    <xf numFmtId="176" fontId="49" fillId="33" borderId="18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vertical="center"/>
    </xf>
    <xf numFmtId="177" fontId="48" fillId="33" borderId="18" xfId="0" applyNumberFormat="1" applyFont="1" applyFill="1" applyBorder="1" applyAlignment="1">
      <alignment vertical="center"/>
    </xf>
    <xf numFmtId="0" fontId="48" fillId="0" borderId="4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distributed" vertical="center" wrapText="1" shrinkToFit="1"/>
    </xf>
    <xf numFmtId="179" fontId="49" fillId="33" borderId="17" xfId="0" applyNumberFormat="1" applyFont="1" applyFill="1" applyBorder="1" applyAlignment="1">
      <alignment vertical="center" shrinkToFit="1"/>
    </xf>
    <xf numFmtId="176" fontId="49" fillId="33" borderId="19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179" fontId="48" fillId="33" borderId="17" xfId="0" applyNumberFormat="1" applyFont="1" applyFill="1" applyBorder="1" applyAlignment="1">
      <alignment vertical="center" shrinkToFit="1"/>
    </xf>
    <xf numFmtId="177" fontId="48" fillId="33" borderId="19" xfId="0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right" vertical="center" indent="1"/>
    </xf>
    <xf numFmtId="0" fontId="49" fillId="0" borderId="10" xfId="0" applyFont="1" applyFill="1" applyBorder="1" applyAlignment="1">
      <alignment horizontal="distributed" vertical="center" wrapText="1" shrinkToFit="1"/>
    </xf>
    <xf numFmtId="179" fontId="49" fillId="33" borderId="10" xfId="0" applyNumberFormat="1" applyFont="1" applyFill="1" applyBorder="1" applyAlignment="1">
      <alignment vertical="center" shrinkToFit="1"/>
    </xf>
    <xf numFmtId="176" fontId="49" fillId="33" borderId="12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179" fontId="48" fillId="33" borderId="10" xfId="0" applyNumberFormat="1" applyFont="1" applyFill="1" applyBorder="1" applyAlignment="1">
      <alignment vertical="center" shrinkToFit="1"/>
    </xf>
    <xf numFmtId="177" fontId="48" fillId="33" borderId="12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horizontal="right" vertical="center" indent="1"/>
    </xf>
    <xf numFmtId="0" fontId="48" fillId="0" borderId="48" xfId="0" applyFont="1" applyFill="1" applyBorder="1" applyAlignment="1">
      <alignment horizontal="right" vertical="center" indent="1"/>
    </xf>
    <xf numFmtId="0" fontId="49" fillId="0" borderId="49" xfId="0" applyFont="1" applyFill="1" applyBorder="1" applyAlignment="1">
      <alignment horizontal="distributed" vertical="center" wrapText="1" shrinkToFit="1"/>
    </xf>
    <xf numFmtId="179" fontId="49" fillId="33" borderId="49" xfId="0" applyNumberFormat="1" applyFont="1" applyFill="1" applyBorder="1" applyAlignment="1">
      <alignment vertical="center" shrinkToFit="1"/>
    </xf>
    <xf numFmtId="176" fontId="49" fillId="33" borderId="36" xfId="0" applyNumberFormat="1" applyFont="1" applyFill="1" applyBorder="1" applyAlignment="1">
      <alignment vertical="center"/>
    </xf>
    <xf numFmtId="0" fontId="48" fillId="0" borderId="50" xfId="0" applyFont="1" applyFill="1" applyBorder="1" applyAlignment="1">
      <alignment horizontal="right" vertical="center" indent="1"/>
    </xf>
    <xf numFmtId="3" fontId="4" fillId="33" borderId="49" xfId="0" applyNumberFormat="1" applyFont="1" applyFill="1" applyBorder="1" applyAlignment="1">
      <alignment vertical="center"/>
    </xf>
    <xf numFmtId="179" fontId="48" fillId="33" borderId="13" xfId="0" applyNumberFormat="1" applyFont="1" applyFill="1" applyBorder="1" applyAlignment="1">
      <alignment vertical="center" shrinkToFit="1"/>
    </xf>
    <xf numFmtId="177" fontId="48" fillId="33" borderId="36" xfId="0" applyNumberFormat="1" applyFont="1" applyFill="1" applyBorder="1" applyAlignment="1">
      <alignment vertical="center"/>
    </xf>
    <xf numFmtId="0" fontId="48" fillId="0" borderId="45" xfId="0" applyFont="1" applyFill="1" applyBorder="1" applyAlignment="1">
      <alignment horizontal="right" vertical="center" indent="1"/>
    </xf>
    <xf numFmtId="177" fontId="48" fillId="33" borderId="18" xfId="0" applyNumberFormat="1" applyFont="1" applyFill="1" applyBorder="1" applyAlignment="1">
      <alignment vertical="center" shrinkToFit="1"/>
    </xf>
    <xf numFmtId="177" fontId="48" fillId="33" borderId="18" xfId="0" applyNumberFormat="1" applyFont="1" applyFill="1" applyBorder="1" applyAlignment="1">
      <alignment horizontal="right" vertical="center" shrinkToFit="1"/>
    </xf>
    <xf numFmtId="0" fontId="48" fillId="0" borderId="47" xfId="0" applyFont="1" applyFill="1" applyBorder="1" applyAlignment="1">
      <alignment horizontal="right" vertical="center" indent="1"/>
    </xf>
    <xf numFmtId="0" fontId="48" fillId="0" borderId="51" xfId="0" applyFont="1" applyFill="1" applyBorder="1" applyAlignment="1">
      <alignment horizontal="right" vertical="center" indent="1"/>
    </xf>
    <xf numFmtId="179" fontId="48" fillId="33" borderId="52" xfId="0" applyNumberFormat="1" applyFont="1" applyFill="1" applyBorder="1" applyAlignment="1">
      <alignment vertical="center" shrinkToFit="1"/>
    </xf>
    <xf numFmtId="3" fontId="4" fillId="33" borderId="17" xfId="0" applyNumberFormat="1" applyFont="1" applyFill="1" applyBorder="1" applyAlignment="1">
      <alignment horizontal="right" vertical="center"/>
    </xf>
    <xf numFmtId="177" fontId="48" fillId="33" borderId="19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distributed" vertical="center" wrapText="1" shrinkToFit="1"/>
    </xf>
    <xf numFmtId="3" fontId="4" fillId="0" borderId="0" xfId="0" applyNumberFormat="1" applyFont="1" applyFill="1" applyBorder="1" applyAlignment="1">
      <alignment/>
    </xf>
    <xf numFmtId="179" fontId="48" fillId="0" borderId="0" xfId="0" applyNumberFormat="1" applyFont="1" applyFill="1" applyBorder="1" applyAlignment="1">
      <alignment vertical="center" shrinkToFit="1"/>
    </xf>
    <xf numFmtId="176" fontId="48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Alignment="1">
      <alignment horizontal="right" vertical="center"/>
    </xf>
    <xf numFmtId="0" fontId="50" fillId="0" borderId="50" xfId="0" applyFont="1" applyBorder="1" applyAlignment="1">
      <alignment horizontal="right" vertical="center"/>
    </xf>
    <xf numFmtId="179" fontId="48" fillId="0" borderId="45" xfId="0" applyNumberFormat="1" applyFont="1" applyBorder="1" applyAlignment="1">
      <alignment vertical="center" shrinkToFit="1"/>
    </xf>
    <xf numFmtId="180" fontId="48" fillId="0" borderId="33" xfId="0" applyNumberFormat="1" applyFont="1" applyBorder="1" applyAlignment="1">
      <alignment vertical="center" shrinkToFit="1"/>
    </xf>
    <xf numFmtId="179" fontId="48" fillId="0" borderId="15" xfId="0" applyNumberFormat="1" applyFont="1" applyBorder="1" applyAlignment="1">
      <alignment vertical="center" shrinkToFit="1"/>
    </xf>
    <xf numFmtId="180" fontId="48" fillId="0" borderId="23" xfId="0" applyNumberFormat="1" applyFont="1" applyBorder="1" applyAlignment="1">
      <alignment vertical="center" shrinkToFit="1"/>
    </xf>
    <xf numFmtId="179" fontId="48" fillId="0" borderId="47" xfId="0" applyNumberFormat="1" applyFont="1" applyBorder="1" applyAlignment="1">
      <alignment vertical="center" shrinkToFit="1"/>
    </xf>
    <xf numFmtId="180" fontId="48" fillId="0" borderId="24" xfId="0" applyNumberFormat="1" applyFont="1" applyBorder="1" applyAlignment="1">
      <alignment vertical="center" shrinkToFit="1"/>
    </xf>
    <xf numFmtId="179" fontId="48" fillId="0" borderId="44" xfId="0" applyNumberFormat="1" applyFont="1" applyBorder="1" applyAlignment="1">
      <alignment vertical="center" shrinkToFit="1"/>
    </xf>
    <xf numFmtId="180" fontId="48" fillId="0" borderId="32" xfId="0" applyNumberFormat="1" applyFont="1" applyBorder="1" applyAlignment="1">
      <alignment vertical="center" shrinkToFit="1"/>
    </xf>
    <xf numFmtId="179" fontId="48" fillId="0" borderId="48" xfId="0" applyNumberFormat="1" applyFont="1" applyBorder="1" applyAlignment="1">
      <alignment vertical="center" shrinkToFit="1"/>
    </xf>
    <xf numFmtId="180" fontId="48" fillId="0" borderId="35" xfId="0" applyNumberFormat="1" applyFont="1" applyBorder="1" applyAlignment="1">
      <alignment vertical="center" shrinkToFit="1"/>
    </xf>
    <xf numFmtId="49" fontId="49" fillId="0" borderId="0" xfId="60" applyNumberFormat="1" applyFont="1" applyAlignment="1">
      <alignment horizontal="right" vertical="center"/>
      <protection/>
    </xf>
    <xf numFmtId="0" fontId="50" fillId="0" borderId="13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9" fillId="0" borderId="42" xfId="0" applyFont="1" applyBorder="1" applyAlignment="1">
      <alignment horizontal="distributed" vertical="center" wrapText="1" shrinkToFit="1"/>
    </xf>
    <xf numFmtId="0" fontId="48" fillId="0" borderId="15" xfId="0" applyFont="1" applyBorder="1" applyAlignment="1">
      <alignment horizontal="right" vertical="center" indent="1"/>
    </xf>
    <xf numFmtId="0" fontId="48" fillId="0" borderId="47" xfId="0" applyFont="1" applyBorder="1" applyAlignment="1">
      <alignment horizontal="right" vertical="center" indent="1"/>
    </xf>
    <xf numFmtId="0" fontId="49" fillId="0" borderId="43" xfId="0" applyFont="1" applyBorder="1" applyAlignment="1">
      <alignment horizontal="distributed" vertical="center" wrapText="1" shrinkToFit="1"/>
    </xf>
    <xf numFmtId="0" fontId="48" fillId="0" borderId="0" xfId="0" applyFont="1" applyBorder="1" applyAlignment="1">
      <alignment horizontal="right" vertical="center" indent="1"/>
    </xf>
    <xf numFmtId="0" fontId="49" fillId="0" borderId="0" xfId="0" applyFont="1" applyBorder="1" applyAlignment="1">
      <alignment horizontal="distributed" vertical="center" wrapText="1" shrinkToFit="1"/>
    </xf>
    <xf numFmtId="3" fontId="4" fillId="0" borderId="0" xfId="0" applyNumberFormat="1" applyFont="1" applyBorder="1" applyAlignment="1">
      <alignment/>
    </xf>
    <xf numFmtId="179" fontId="48" fillId="0" borderId="0" xfId="0" applyNumberFormat="1" applyFont="1" applyBorder="1" applyAlignment="1">
      <alignment vertical="center" shrinkToFit="1"/>
    </xf>
    <xf numFmtId="176" fontId="48" fillId="0" borderId="0" xfId="0" applyNumberFormat="1" applyFont="1" applyBorder="1" applyAlignment="1">
      <alignment vertical="center"/>
    </xf>
    <xf numFmtId="3" fontId="4" fillId="33" borderId="53" xfId="0" applyNumberFormat="1" applyFont="1" applyFill="1" applyBorder="1" applyAlignment="1">
      <alignment vertical="center" shrinkToFit="1"/>
    </xf>
    <xf numFmtId="3" fontId="4" fillId="33" borderId="54" xfId="0" applyNumberFormat="1" applyFont="1" applyFill="1" applyBorder="1" applyAlignment="1">
      <alignment vertical="center" shrinkToFit="1"/>
    </xf>
    <xf numFmtId="0" fontId="6" fillId="0" borderId="0" xfId="61" applyFont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4" fillId="34" borderId="55" xfId="61" applyFont="1" applyFill="1" applyBorder="1" applyAlignment="1">
      <alignment horizontal="distributed" vertical="center"/>
      <protection/>
    </xf>
    <xf numFmtId="0" fontId="4" fillId="34" borderId="56" xfId="61" applyFont="1" applyFill="1" applyBorder="1" applyAlignment="1">
      <alignment horizontal="distributed" vertical="center"/>
      <protection/>
    </xf>
    <xf numFmtId="0" fontId="4" fillId="34" borderId="57" xfId="61" applyFont="1" applyFill="1" applyBorder="1" applyAlignment="1">
      <alignment horizontal="distributed" vertical="center"/>
      <protection/>
    </xf>
    <xf numFmtId="0" fontId="4" fillId="34" borderId="58" xfId="61" applyFont="1" applyFill="1" applyBorder="1" applyAlignment="1">
      <alignment horizontal="distributed" vertical="center"/>
      <protection/>
    </xf>
    <xf numFmtId="0" fontId="4" fillId="34" borderId="59" xfId="61" applyFont="1" applyFill="1" applyBorder="1" applyAlignment="1">
      <alignment horizontal="distributed" vertical="center"/>
      <protection/>
    </xf>
    <xf numFmtId="0" fontId="4" fillId="34" borderId="60" xfId="61" applyFont="1" applyFill="1" applyBorder="1" applyAlignment="1">
      <alignment horizontal="distributed" vertical="center"/>
      <protection/>
    </xf>
    <xf numFmtId="0" fontId="4" fillId="35" borderId="61" xfId="61" applyFont="1" applyFill="1" applyBorder="1" applyAlignment="1">
      <alignment horizontal="distributed" vertical="center"/>
      <protection/>
    </xf>
    <xf numFmtId="181" fontId="12" fillId="35" borderId="62" xfId="61" applyNumberFormat="1" applyFont="1" applyFill="1" applyBorder="1" applyAlignment="1">
      <alignment vertical="center" shrinkToFit="1"/>
      <protection/>
    </xf>
    <xf numFmtId="181" fontId="12" fillId="35" borderId="63" xfId="61" applyNumberFormat="1" applyFont="1" applyFill="1" applyBorder="1" applyAlignment="1">
      <alignment vertical="center" shrinkToFit="1"/>
      <protection/>
    </xf>
    <xf numFmtId="181" fontId="12" fillId="35" borderId="64" xfId="61" applyNumberFormat="1" applyFont="1" applyFill="1" applyBorder="1" applyAlignment="1">
      <alignment vertical="center" shrinkToFit="1"/>
      <protection/>
    </xf>
    <xf numFmtId="181" fontId="12" fillId="35" borderId="65" xfId="61" applyNumberFormat="1" applyFont="1" applyFill="1" applyBorder="1" applyAlignment="1">
      <alignment vertical="center" shrinkToFit="1"/>
      <protection/>
    </xf>
    <xf numFmtId="181" fontId="12" fillId="35" borderId="66" xfId="61" applyNumberFormat="1" applyFont="1" applyFill="1" applyBorder="1" applyAlignment="1">
      <alignment vertical="center" shrinkToFit="1"/>
      <protection/>
    </xf>
    <xf numFmtId="0" fontId="4" fillId="35" borderId="67" xfId="61" applyFont="1" applyFill="1" applyBorder="1" applyAlignment="1">
      <alignment horizontal="distributed" vertical="center"/>
      <protection/>
    </xf>
    <xf numFmtId="181" fontId="12" fillId="35" borderId="68" xfId="61" applyNumberFormat="1" applyFont="1" applyFill="1" applyBorder="1" applyAlignment="1">
      <alignment vertical="center" shrinkToFit="1"/>
      <protection/>
    </xf>
    <xf numFmtId="181" fontId="12" fillId="35" borderId="69" xfId="61" applyNumberFormat="1" applyFont="1" applyFill="1" applyBorder="1" applyAlignment="1">
      <alignment vertical="center" shrinkToFit="1"/>
      <protection/>
    </xf>
    <xf numFmtId="181" fontId="12" fillId="35" borderId="70" xfId="61" applyNumberFormat="1" applyFont="1" applyFill="1" applyBorder="1" applyAlignment="1">
      <alignment vertical="center" shrinkToFit="1"/>
      <protection/>
    </xf>
    <xf numFmtId="181" fontId="12" fillId="35" borderId="0" xfId="61" applyNumberFormat="1" applyFont="1" applyFill="1" applyBorder="1" applyAlignment="1">
      <alignment vertical="center" shrinkToFit="1"/>
      <protection/>
    </xf>
    <xf numFmtId="181" fontId="12" fillId="35" borderId="71" xfId="61" applyNumberFormat="1" applyFont="1" applyFill="1" applyBorder="1" applyAlignment="1">
      <alignment vertical="center" shrinkToFit="1"/>
      <protection/>
    </xf>
    <xf numFmtId="0" fontId="4" fillId="0" borderId="67" xfId="61" applyFont="1" applyBorder="1" applyAlignment="1">
      <alignment horizontal="distributed" vertical="center"/>
      <protection/>
    </xf>
    <xf numFmtId="181" fontId="12" fillId="0" borderId="68" xfId="61" applyNumberFormat="1" applyFont="1" applyBorder="1" applyAlignment="1">
      <alignment vertical="center" shrinkToFit="1"/>
      <protection/>
    </xf>
    <xf numFmtId="181" fontId="12" fillId="0" borderId="69" xfId="61" applyNumberFormat="1" applyFont="1" applyBorder="1" applyAlignment="1">
      <alignment vertical="center" shrinkToFit="1"/>
      <protection/>
    </xf>
    <xf numFmtId="181" fontId="12" fillId="0" borderId="70" xfId="61" applyNumberFormat="1" applyFont="1" applyBorder="1" applyAlignment="1">
      <alignment vertical="center" shrinkToFit="1"/>
      <protection/>
    </xf>
    <xf numFmtId="181" fontId="12" fillId="0" borderId="0" xfId="61" applyNumberFormat="1" applyFont="1" applyBorder="1" applyAlignment="1">
      <alignment vertical="center" shrinkToFit="1"/>
      <protection/>
    </xf>
    <xf numFmtId="181" fontId="12" fillId="0" borderId="71" xfId="61" applyNumberFormat="1" applyFont="1" applyBorder="1" applyAlignment="1">
      <alignment vertical="center" shrinkToFit="1"/>
      <protection/>
    </xf>
    <xf numFmtId="0" fontId="4" fillId="0" borderId="72" xfId="61" applyFont="1" applyBorder="1" applyAlignment="1">
      <alignment horizontal="distributed" vertical="center"/>
      <protection/>
    </xf>
    <xf numFmtId="181" fontId="12" fillId="0" borderId="73" xfId="61" applyNumberFormat="1" applyFont="1" applyBorder="1" applyAlignment="1">
      <alignment vertical="center" shrinkToFit="1"/>
      <protection/>
    </xf>
    <xf numFmtId="181" fontId="12" fillId="0" borderId="74" xfId="61" applyNumberFormat="1" applyFont="1" applyBorder="1" applyAlignment="1">
      <alignment vertical="center" shrinkToFit="1"/>
      <protection/>
    </xf>
    <xf numFmtId="181" fontId="12" fillId="0" borderId="75" xfId="61" applyNumberFormat="1" applyFont="1" applyBorder="1" applyAlignment="1">
      <alignment vertical="center" shrinkToFit="1"/>
      <protection/>
    </xf>
    <xf numFmtId="181" fontId="12" fillId="0" borderId="76" xfId="61" applyNumberFormat="1" applyFont="1" applyBorder="1" applyAlignment="1">
      <alignment vertical="center" shrinkToFit="1"/>
      <protection/>
    </xf>
    <xf numFmtId="181" fontId="12" fillId="0" borderId="77" xfId="61" applyNumberFormat="1" applyFont="1" applyBorder="1" applyAlignment="1">
      <alignment vertical="center" shrinkToFit="1"/>
      <protection/>
    </xf>
    <xf numFmtId="179" fontId="48" fillId="33" borderId="23" xfId="0" applyNumberFormat="1" applyFont="1" applyFill="1" applyBorder="1" applyAlignment="1">
      <alignment vertical="center" shrinkToFit="1"/>
    </xf>
    <xf numFmtId="179" fontId="48" fillId="33" borderId="78" xfId="0" applyNumberFormat="1" applyFont="1" applyFill="1" applyBorder="1" applyAlignment="1">
      <alignment vertical="center" shrinkToFit="1"/>
    </xf>
    <xf numFmtId="2" fontId="4" fillId="33" borderId="16" xfId="0" applyNumberFormat="1" applyFont="1" applyFill="1" applyBorder="1" applyAlignment="1">
      <alignment vertical="center"/>
    </xf>
    <xf numFmtId="180" fontId="48" fillId="33" borderId="16" xfId="0" applyNumberFormat="1" applyFont="1" applyFill="1" applyBorder="1" applyAlignment="1">
      <alignment vertical="center" shrinkToFit="1"/>
    </xf>
    <xf numFmtId="2" fontId="4" fillId="33" borderId="17" xfId="0" applyNumberFormat="1" applyFont="1" applyFill="1" applyBorder="1" applyAlignment="1">
      <alignment vertical="center"/>
    </xf>
    <xf numFmtId="180" fontId="48" fillId="33" borderId="17" xfId="0" applyNumberFormat="1" applyFont="1" applyFill="1" applyBorder="1" applyAlignment="1">
      <alignment vertical="center" shrinkToFit="1"/>
    </xf>
    <xf numFmtId="4" fontId="4" fillId="33" borderId="16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79" xfId="0" applyFont="1" applyBorder="1" applyAlignment="1">
      <alignment vertical="center"/>
    </xf>
    <xf numFmtId="0" fontId="49" fillId="0" borderId="65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9" fillId="0" borderId="2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7" xfId="0" applyFont="1" applyBorder="1" applyAlignment="1">
      <alignment horizontal="distributed" vertical="center"/>
    </xf>
    <xf numFmtId="0" fontId="49" fillId="0" borderId="40" xfId="0" applyFont="1" applyBorder="1" applyAlignment="1">
      <alignment horizontal="distributed" vertical="center"/>
    </xf>
    <xf numFmtId="0" fontId="49" fillId="0" borderId="41" xfId="0" applyFont="1" applyBorder="1" applyAlignment="1">
      <alignment horizontal="distributed" vertical="center"/>
    </xf>
    <xf numFmtId="0" fontId="49" fillId="0" borderId="8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9" fillId="0" borderId="8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9" fillId="0" borderId="68" xfId="0" applyFont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82" xfId="0" applyFont="1" applyBorder="1" applyAlignment="1">
      <alignment horizontal="distributed" vertical="center"/>
    </xf>
    <xf numFmtId="0" fontId="50" fillId="0" borderId="8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center" shrinkToFit="1"/>
    </xf>
    <xf numFmtId="0" fontId="49" fillId="0" borderId="83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38" xfId="0" applyFont="1" applyBorder="1" applyAlignment="1">
      <alignment horizontal="distributed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9" fillId="0" borderId="84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49" fillId="0" borderId="84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4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13" xfId="0" applyFont="1" applyBorder="1" applyAlignment="1">
      <alignment horizontal="distributed" vertical="center"/>
    </xf>
    <xf numFmtId="0" fontId="49" fillId="0" borderId="49" xfId="0" applyFont="1" applyBorder="1" applyAlignment="1">
      <alignment horizontal="distributed" vertical="center"/>
    </xf>
    <xf numFmtId="0" fontId="49" fillId="0" borderId="4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horizontal="distributed" vertical="center"/>
    </xf>
    <xf numFmtId="0" fontId="49" fillId="0" borderId="49" xfId="0" applyFont="1" applyFill="1" applyBorder="1" applyAlignment="1">
      <alignment horizontal="distributed" vertical="center"/>
    </xf>
    <xf numFmtId="0" fontId="49" fillId="0" borderId="84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49" fillId="0" borderId="8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9" fillId="0" borderId="81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8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6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0" fontId="8" fillId="0" borderId="0" xfId="61" applyFont="1" applyAlignment="1">
      <alignment horizontal="center" vertical="center"/>
      <protection/>
    </xf>
    <xf numFmtId="0" fontId="10" fillId="0" borderId="76" xfId="61" applyFont="1" applyBorder="1" applyAlignment="1">
      <alignment horizontal="center" vertical="center"/>
      <protection/>
    </xf>
    <xf numFmtId="0" fontId="4" fillId="34" borderId="85" xfId="61" applyFont="1" applyFill="1" applyBorder="1" applyAlignment="1">
      <alignment horizontal="distributed" vertical="center"/>
      <protection/>
    </xf>
    <xf numFmtId="0" fontId="4" fillId="34" borderId="86" xfId="61" applyFont="1" applyFill="1" applyBorder="1" applyAlignment="1">
      <alignment horizontal="distributed" vertical="center"/>
      <protection/>
    </xf>
    <xf numFmtId="0" fontId="11" fillId="34" borderId="87" xfId="61" applyFont="1" applyFill="1" applyBorder="1" applyAlignment="1">
      <alignment horizontal="distributed" vertical="center"/>
      <protection/>
    </xf>
    <xf numFmtId="0" fontId="11" fillId="34" borderId="88" xfId="61" applyFont="1" applyFill="1" applyBorder="1" applyAlignment="1">
      <alignment horizontal="distributed" vertical="center"/>
      <protection/>
    </xf>
    <xf numFmtId="0" fontId="11" fillId="34" borderId="89" xfId="61" applyFont="1" applyFill="1" applyBorder="1" applyAlignment="1">
      <alignment horizontal="distributed" vertical="center"/>
      <protection/>
    </xf>
    <xf numFmtId="0" fontId="11" fillId="34" borderId="90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7040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57421875" style="2" customWidth="1"/>
    <col min="2" max="2" width="10.57421875" style="2" customWidth="1"/>
    <col min="3" max="4" width="8.57421875" style="2" customWidth="1"/>
    <col min="5" max="5" width="3.57421875" style="2" customWidth="1"/>
    <col min="6" max="6" width="5.57421875" style="2" customWidth="1"/>
    <col min="7" max="7" width="10.57421875" style="2" customWidth="1"/>
    <col min="8" max="9" width="8.57421875" style="2" customWidth="1"/>
    <col min="10" max="10" width="3.57421875" style="2" customWidth="1"/>
    <col min="11" max="11" width="5.57421875" style="2" customWidth="1"/>
    <col min="12" max="12" width="10.57421875" style="2" customWidth="1"/>
    <col min="13" max="14" width="8.57421875" style="2" customWidth="1"/>
    <col min="15" max="15" width="2.140625" style="2" customWidth="1"/>
    <col min="16" max="16" width="5.57421875" style="2" customWidth="1"/>
    <col min="17" max="17" width="9.8515625" style="2" customWidth="1"/>
    <col min="18" max="18" width="9.140625" style="2" customWidth="1"/>
    <col min="19" max="19" width="7.57421875" style="2" customWidth="1"/>
    <col min="20" max="20" width="2.57421875" style="2" customWidth="1"/>
    <col min="21" max="21" width="5.57421875" style="2" customWidth="1"/>
    <col min="22" max="22" width="9.8515625" style="2" customWidth="1"/>
    <col min="23" max="23" width="9.140625" style="2" customWidth="1"/>
    <col min="24" max="24" width="7.57421875" style="2" customWidth="1"/>
    <col min="25" max="25" width="2.57421875" style="1" customWidth="1"/>
    <col min="26" max="26" width="5.57421875" style="1" customWidth="1"/>
    <col min="27" max="27" width="9.8515625" style="1" customWidth="1"/>
    <col min="28" max="28" width="7.57421875" style="1" customWidth="1"/>
    <col min="29" max="29" width="6.57421875" style="1" customWidth="1"/>
    <col min="30" max="30" width="2.57421875" style="2" customWidth="1"/>
    <col min="31" max="31" width="5.57421875" style="1" customWidth="1"/>
    <col min="32" max="32" width="9.8515625" style="1" customWidth="1"/>
    <col min="33" max="33" width="8.57421875" style="1" customWidth="1"/>
    <col min="34" max="34" width="9.140625" style="1" bestFit="1" customWidth="1"/>
    <col min="35" max="35" width="2.140625" style="2" customWidth="1"/>
    <col min="36" max="36" width="5.57421875" style="1" customWidth="1"/>
    <col min="37" max="37" width="9.8515625" style="1" customWidth="1"/>
    <col min="38" max="38" width="9.140625" style="1" customWidth="1"/>
    <col min="39" max="39" width="7.7109375" style="1" customWidth="1"/>
    <col min="40" max="40" width="2.57421875" style="1" customWidth="1"/>
    <col min="41" max="41" width="5.57421875" style="1" customWidth="1"/>
    <col min="42" max="42" width="9.8515625" style="1" customWidth="1"/>
    <col min="43" max="43" width="9.140625" style="1" customWidth="1"/>
    <col min="44" max="44" width="7.8515625" style="1" customWidth="1"/>
    <col min="45" max="45" width="2.57421875" style="1" customWidth="1"/>
    <col min="46" max="46" width="5.57421875" style="1" customWidth="1"/>
    <col min="47" max="47" width="9.7109375" style="1" customWidth="1"/>
    <col min="48" max="48" width="9.140625" style="1" customWidth="1"/>
    <col min="49" max="49" width="7.8515625" style="1" customWidth="1"/>
    <col min="50" max="50" width="2.57421875" style="1" customWidth="1"/>
    <col min="51" max="51" width="5.57421875" style="1" customWidth="1"/>
    <col min="52" max="52" width="9.7109375" style="1" customWidth="1"/>
    <col min="53" max="53" width="9.140625" style="1" customWidth="1"/>
    <col min="54" max="54" width="7.8515625" style="1" customWidth="1"/>
    <col min="55" max="16384" width="9.00390625" style="2" customWidth="1"/>
  </cols>
  <sheetData>
    <row r="1" spans="1:36" ht="12">
      <c r="A1" s="1" t="s">
        <v>179</v>
      </c>
      <c r="P1" s="1" t="str">
        <f>A1</f>
        <v>平成27年度国民健康保険事業状況（大分県）</v>
      </c>
      <c r="Z1" s="59"/>
      <c r="AJ1" s="1" t="str">
        <f>A1</f>
        <v>平成27年度国民健康保険事業状況（大分県）</v>
      </c>
    </row>
    <row r="3" spans="1:51" s="1" customFormat="1" ht="12" customHeight="1">
      <c r="A3" s="1" t="s">
        <v>30</v>
      </c>
      <c r="F3" s="1" t="s">
        <v>62</v>
      </c>
      <c r="K3" s="1" t="s">
        <v>31</v>
      </c>
      <c r="P3" s="1" t="s">
        <v>87</v>
      </c>
      <c r="U3" s="1" t="s">
        <v>88</v>
      </c>
      <c r="Z3" s="214" t="s">
        <v>174</v>
      </c>
      <c r="AA3" s="214"/>
      <c r="AB3" s="214"/>
      <c r="AC3" s="214"/>
      <c r="AD3" s="2"/>
      <c r="AE3" s="1" t="s">
        <v>89</v>
      </c>
      <c r="AJ3" s="1" t="s">
        <v>112</v>
      </c>
      <c r="AO3" s="1" t="s">
        <v>167</v>
      </c>
      <c r="AT3" s="1" t="s">
        <v>113</v>
      </c>
      <c r="AY3" s="1" t="s">
        <v>114</v>
      </c>
    </row>
    <row r="4" spans="26:41" ht="12">
      <c r="Z4" s="215" t="s">
        <v>175</v>
      </c>
      <c r="AA4" s="215"/>
      <c r="AB4" s="215"/>
      <c r="AC4" s="215"/>
      <c r="AJ4" s="1" t="s">
        <v>115</v>
      </c>
      <c r="AO4" s="1" t="s">
        <v>166</v>
      </c>
    </row>
    <row r="5" spans="1:54" ht="11.25" customHeight="1">
      <c r="A5" s="219" t="s">
        <v>32</v>
      </c>
      <c r="B5" s="222" t="s">
        <v>29</v>
      </c>
      <c r="C5" s="225" t="s">
        <v>28</v>
      </c>
      <c r="D5" s="227" t="s">
        <v>67</v>
      </c>
      <c r="F5" s="219" t="s">
        <v>32</v>
      </c>
      <c r="G5" s="222" t="s">
        <v>29</v>
      </c>
      <c r="H5" s="225" t="s">
        <v>33</v>
      </c>
      <c r="I5" s="227" t="s">
        <v>67</v>
      </c>
      <c r="K5" s="219" t="s">
        <v>32</v>
      </c>
      <c r="L5" s="222" t="s">
        <v>29</v>
      </c>
      <c r="M5" s="225" t="s">
        <v>33</v>
      </c>
      <c r="N5" s="227" t="s">
        <v>67</v>
      </c>
      <c r="P5" s="219" t="s">
        <v>32</v>
      </c>
      <c r="Q5" s="222" t="s">
        <v>29</v>
      </c>
      <c r="R5" s="233" t="s">
        <v>90</v>
      </c>
      <c r="S5" s="227" t="s">
        <v>67</v>
      </c>
      <c r="U5" s="219" t="s">
        <v>32</v>
      </c>
      <c r="V5" s="222" t="s">
        <v>29</v>
      </c>
      <c r="W5" s="233" t="s">
        <v>91</v>
      </c>
      <c r="X5" s="227" t="s">
        <v>67</v>
      </c>
      <c r="Y5" s="2"/>
      <c r="Z5" s="219" t="s">
        <v>32</v>
      </c>
      <c r="AA5" s="222" t="s">
        <v>29</v>
      </c>
      <c r="AB5" s="233" t="s">
        <v>92</v>
      </c>
      <c r="AC5" s="227" t="s">
        <v>93</v>
      </c>
      <c r="AE5" s="219" t="s">
        <v>32</v>
      </c>
      <c r="AF5" s="222" t="s">
        <v>29</v>
      </c>
      <c r="AG5" s="233" t="s">
        <v>94</v>
      </c>
      <c r="AH5" s="227" t="s">
        <v>93</v>
      </c>
      <c r="AJ5" s="219" t="s">
        <v>32</v>
      </c>
      <c r="AK5" s="222" t="s">
        <v>29</v>
      </c>
      <c r="AL5" s="239" t="s">
        <v>116</v>
      </c>
      <c r="AM5" s="227" t="s">
        <v>117</v>
      </c>
      <c r="AN5" s="2"/>
      <c r="AO5" s="219" t="s">
        <v>32</v>
      </c>
      <c r="AP5" s="222" t="s">
        <v>29</v>
      </c>
      <c r="AQ5" s="239" t="s">
        <v>116</v>
      </c>
      <c r="AR5" s="227" t="s">
        <v>117</v>
      </c>
      <c r="AS5" s="2"/>
      <c r="AT5" s="219" t="s">
        <v>32</v>
      </c>
      <c r="AU5" s="222" t="s">
        <v>29</v>
      </c>
      <c r="AV5" s="241" t="s">
        <v>118</v>
      </c>
      <c r="AW5" s="227" t="s">
        <v>67</v>
      </c>
      <c r="AX5" s="2"/>
      <c r="AY5" s="219" t="s">
        <v>32</v>
      </c>
      <c r="AZ5" s="222" t="s">
        <v>29</v>
      </c>
      <c r="BA5" s="245" t="s">
        <v>118</v>
      </c>
      <c r="BB5" s="248" t="s">
        <v>67</v>
      </c>
    </row>
    <row r="6" spans="1:54" ht="11.25" customHeight="1">
      <c r="A6" s="220"/>
      <c r="B6" s="223"/>
      <c r="C6" s="226"/>
      <c r="D6" s="228"/>
      <c r="F6" s="220"/>
      <c r="G6" s="223"/>
      <c r="H6" s="226"/>
      <c r="I6" s="228"/>
      <c r="K6" s="229"/>
      <c r="L6" s="232"/>
      <c r="M6" s="226"/>
      <c r="N6" s="228"/>
      <c r="P6" s="229"/>
      <c r="Q6" s="232"/>
      <c r="R6" s="234"/>
      <c r="S6" s="228"/>
      <c r="U6" s="229"/>
      <c r="V6" s="232"/>
      <c r="W6" s="234"/>
      <c r="X6" s="228"/>
      <c r="Y6" s="2"/>
      <c r="Z6" s="229"/>
      <c r="AA6" s="232"/>
      <c r="AB6" s="234"/>
      <c r="AC6" s="238"/>
      <c r="AE6" s="229"/>
      <c r="AF6" s="232"/>
      <c r="AG6" s="234"/>
      <c r="AH6" s="238"/>
      <c r="AJ6" s="229"/>
      <c r="AK6" s="232"/>
      <c r="AL6" s="240"/>
      <c r="AM6" s="238"/>
      <c r="AN6" s="2"/>
      <c r="AO6" s="229"/>
      <c r="AP6" s="232"/>
      <c r="AQ6" s="240"/>
      <c r="AR6" s="238"/>
      <c r="AS6" s="2"/>
      <c r="AT6" s="229"/>
      <c r="AU6" s="232"/>
      <c r="AV6" s="242"/>
      <c r="AW6" s="238"/>
      <c r="AX6" s="2"/>
      <c r="AY6" s="243"/>
      <c r="AZ6" s="244"/>
      <c r="BA6" s="246"/>
      <c r="BB6" s="249"/>
    </row>
    <row r="7" spans="1:54" ht="11.25" customHeight="1">
      <c r="A7" s="220"/>
      <c r="B7" s="223"/>
      <c r="C7" s="226"/>
      <c r="D7" s="228"/>
      <c r="F7" s="220"/>
      <c r="G7" s="223"/>
      <c r="H7" s="226"/>
      <c r="I7" s="228"/>
      <c r="K7" s="229"/>
      <c r="L7" s="232"/>
      <c r="M7" s="226"/>
      <c r="N7" s="228"/>
      <c r="P7" s="229"/>
      <c r="Q7" s="232"/>
      <c r="R7" s="234"/>
      <c r="S7" s="228"/>
      <c r="U7" s="229"/>
      <c r="V7" s="232"/>
      <c r="W7" s="234"/>
      <c r="X7" s="228"/>
      <c r="Y7" s="2"/>
      <c r="Z7" s="229"/>
      <c r="AA7" s="232"/>
      <c r="AB7" s="234"/>
      <c r="AC7" s="238"/>
      <c r="AE7" s="229"/>
      <c r="AF7" s="232"/>
      <c r="AG7" s="234"/>
      <c r="AH7" s="238"/>
      <c r="AJ7" s="229"/>
      <c r="AK7" s="232"/>
      <c r="AL7" s="240"/>
      <c r="AM7" s="238"/>
      <c r="AN7" s="2"/>
      <c r="AO7" s="229"/>
      <c r="AP7" s="232"/>
      <c r="AQ7" s="240"/>
      <c r="AR7" s="238"/>
      <c r="AS7" s="2"/>
      <c r="AT7" s="229"/>
      <c r="AU7" s="232"/>
      <c r="AV7" s="242"/>
      <c r="AW7" s="238"/>
      <c r="AX7" s="2"/>
      <c r="AY7" s="243"/>
      <c r="AZ7" s="244"/>
      <c r="BA7" s="247"/>
      <c r="BB7" s="250"/>
    </row>
    <row r="8" spans="1:54" ht="11.25">
      <c r="A8" s="221"/>
      <c r="B8" s="224"/>
      <c r="C8" s="23" t="s">
        <v>34</v>
      </c>
      <c r="D8" s="7" t="s">
        <v>34</v>
      </c>
      <c r="F8" s="221"/>
      <c r="G8" s="224"/>
      <c r="H8" s="20" t="s">
        <v>34</v>
      </c>
      <c r="I8" s="7" t="s">
        <v>34</v>
      </c>
      <c r="K8" s="221"/>
      <c r="L8" s="224"/>
      <c r="M8" s="20" t="s">
        <v>34</v>
      </c>
      <c r="N8" s="7" t="s">
        <v>34</v>
      </c>
      <c r="P8" s="221"/>
      <c r="Q8" s="224"/>
      <c r="R8" s="60" t="s">
        <v>95</v>
      </c>
      <c r="S8" s="61" t="s">
        <v>95</v>
      </c>
      <c r="U8" s="221"/>
      <c r="V8" s="224"/>
      <c r="W8" s="60" t="s">
        <v>95</v>
      </c>
      <c r="X8" s="61" t="s">
        <v>95</v>
      </c>
      <c r="Y8" s="59"/>
      <c r="Z8" s="221"/>
      <c r="AA8" s="224"/>
      <c r="AB8" s="60" t="s">
        <v>95</v>
      </c>
      <c r="AC8" s="61" t="s">
        <v>96</v>
      </c>
      <c r="AE8" s="221"/>
      <c r="AF8" s="224"/>
      <c r="AG8" s="60" t="s">
        <v>95</v>
      </c>
      <c r="AH8" s="61" t="s">
        <v>96</v>
      </c>
      <c r="AJ8" s="221"/>
      <c r="AK8" s="224"/>
      <c r="AL8" s="147" t="s">
        <v>95</v>
      </c>
      <c r="AM8" s="61" t="s">
        <v>119</v>
      </c>
      <c r="AN8" s="59"/>
      <c r="AO8" s="221"/>
      <c r="AP8" s="224"/>
      <c r="AQ8" s="147" t="s">
        <v>95</v>
      </c>
      <c r="AR8" s="61" t="s">
        <v>34</v>
      </c>
      <c r="AS8" s="59"/>
      <c r="AT8" s="221"/>
      <c r="AU8" s="224"/>
      <c r="AV8" s="60" t="s">
        <v>119</v>
      </c>
      <c r="AW8" s="61" t="s">
        <v>119</v>
      </c>
      <c r="AX8" s="59"/>
      <c r="AY8" s="221"/>
      <c r="AZ8" s="224"/>
      <c r="BA8" s="60" t="s">
        <v>119</v>
      </c>
      <c r="BB8" s="61" t="s">
        <v>119</v>
      </c>
    </row>
    <row r="9" spans="1:54" s="1" customFormat="1" ht="16.5" customHeight="1">
      <c r="A9" s="27" t="s">
        <v>35</v>
      </c>
      <c r="B9" s="42" t="s">
        <v>36</v>
      </c>
      <c r="C9" s="28">
        <f>'指標01-10元表'!D9</f>
        <v>25.5</v>
      </c>
      <c r="D9" s="29">
        <f>'指標01-10元表'!E9</f>
        <v>-0.6000000000000014</v>
      </c>
      <c r="F9" s="27" t="s">
        <v>35</v>
      </c>
      <c r="G9" s="42" t="s">
        <v>36</v>
      </c>
      <c r="H9" s="32">
        <f>'指標01-10元表'!J9</f>
        <v>4.58</v>
      </c>
      <c r="I9" s="29">
        <f>'指標01-10元表'!K9</f>
        <v>-1.13</v>
      </c>
      <c r="K9" s="27" t="s">
        <v>35</v>
      </c>
      <c r="L9" s="42" t="s">
        <v>36</v>
      </c>
      <c r="M9" s="34">
        <f>'指標01-10元表'!P9</f>
        <v>42.19</v>
      </c>
      <c r="N9" s="29">
        <f>'指標01-10元表'!Q9</f>
        <v>2.1899999999999977</v>
      </c>
      <c r="P9" s="27" t="s">
        <v>97</v>
      </c>
      <c r="Q9" s="42" t="s">
        <v>36</v>
      </c>
      <c r="R9" s="62">
        <f>'指標01-10元表'!V9</f>
        <v>570802</v>
      </c>
      <c r="S9" s="63">
        <f>'指標01-10元表'!W9</f>
        <v>86549</v>
      </c>
      <c r="T9" s="2"/>
      <c r="U9" s="27" t="s">
        <v>97</v>
      </c>
      <c r="V9" s="42" t="s">
        <v>36</v>
      </c>
      <c r="W9" s="62">
        <f>'指標01-10元表'!AB9</f>
        <v>567017</v>
      </c>
      <c r="X9" s="63">
        <f>'指標01-10元表'!AC9</f>
        <v>88589</v>
      </c>
      <c r="Z9" s="27" t="s">
        <v>97</v>
      </c>
      <c r="AA9" s="42" t="s">
        <v>36</v>
      </c>
      <c r="AB9" s="62">
        <f>'指標01-10元表'!AH9</f>
        <v>54351</v>
      </c>
      <c r="AC9" s="64">
        <f>'指標01-10元表'!AI9</f>
        <v>102.32</v>
      </c>
      <c r="AD9" s="2"/>
      <c r="AE9" s="27" t="s">
        <v>98</v>
      </c>
      <c r="AF9" s="42" t="s">
        <v>36</v>
      </c>
      <c r="AG9" s="62">
        <f>'指標01-10元表'!AN9</f>
        <v>11707</v>
      </c>
      <c r="AH9" s="65">
        <f>'指標01-10元表'!AO9</f>
        <v>102.45</v>
      </c>
      <c r="AJ9" s="27" t="s">
        <v>104</v>
      </c>
      <c r="AK9" s="42" t="s">
        <v>36</v>
      </c>
      <c r="AL9" s="148">
        <f>'指標01-10元表'!AT9</f>
        <v>87618</v>
      </c>
      <c r="AM9" s="64">
        <f>'指標01-10元表'!AU9</f>
        <v>98.55</v>
      </c>
      <c r="AO9" s="27" t="s">
        <v>35</v>
      </c>
      <c r="AP9" s="42" t="s">
        <v>36</v>
      </c>
      <c r="AQ9" s="148">
        <f>'指標01-10元表'!AZ9</f>
        <v>80833</v>
      </c>
      <c r="AR9" s="64">
        <f>'指標01-10元表'!BA9</f>
        <v>98.72</v>
      </c>
      <c r="AT9" s="27" t="s">
        <v>97</v>
      </c>
      <c r="AU9" s="42" t="s">
        <v>36</v>
      </c>
      <c r="AV9" s="149">
        <f>'指標01-10元表'!BF9</f>
        <v>77.13</v>
      </c>
      <c r="AW9" s="64">
        <f>'指標01-10元表'!BG9</f>
        <v>1.509999999999991</v>
      </c>
      <c r="AY9" s="27" t="s">
        <v>97</v>
      </c>
      <c r="AZ9" s="42" t="s">
        <v>36</v>
      </c>
      <c r="BA9" s="149">
        <f>'指標01-10元表'!BL9</f>
        <v>93.94</v>
      </c>
      <c r="BB9" s="64">
        <f>'指標01-10元表'!BM9</f>
        <v>0.480000000000004</v>
      </c>
    </row>
    <row r="10" spans="1:54" s="1" customFormat="1" ht="16.5" customHeight="1">
      <c r="A10" s="14" t="s">
        <v>35</v>
      </c>
      <c r="B10" s="43" t="s">
        <v>37</v>
      </c>
      <c r="C10" s="16">
        <f>'指標01-10元表'!D10</f>
        <v>24.89</v>
      </c>
      <c r="D10" s="12">
        <f>'指標01-10元表'!E10</f>
        <v>-0.5700000000000003</v>
      </c>
      <c r="F10" s="14" t="s">
        <v>35</v>
      </c>
      <c r="G10" s="43" t="s">
        <v>37</v>
      </c>
      <c r="H10" s="18">
        <f>'指標01-10元表'!J10</f>
        <v>4.69</v>
      </c>
      <c r="I10" s="12">
        <f>'指標01-10元表'!K10</f>
        <v>-1.1599999999999993</v>
      </c>
      <c r="K10" s="14" t="s">
        <v>35</v>
      </c>
      <c r="L10" s="43" t="s">
        <v>37</v>
      </c>
      <c r="M10" s="21">
        <f>'指標01-10元表'!P10</f>
        <v>43.03</v>
      </c>
      <c r="N10" s="12">
        <f>'指標01-10元表'!Q10</f>
        <v>2.240000000000002</v>
      </c>
      <c r="P10" s="14" t="s">
        <v>97</v>
      </c>
      <c r="Q10" s="43" t="s">
        <v>37</v>
      </c>
      <c r="R10" s="66">
        <f>'指標01-10元表'!V10</f>
        <v>577406</v>
      </c>
      <c r="S10" s="67">
        <f>'指標01-10元表'!W10</f>
        <v>88248</v>
      </c>
      <c r="T10" s="2"/>
      <c r="U10" s="14" t="s">
        <v>97</v>
      </c>
      <c r="V10" s="43" t="s">
        <v>37</v>
      </c>
      <c r="W10" s="66">
        <f>'指標01-10元表'!AB10</f>
        <v>573974</v>
      </c>
      <c r="X10" s="67">
        <f>'指標01-10元表'!AC10</f>
        <v>90350</v>
      </c>
      <c r="Z10" s="14" t="s">
        <v>97</v>
      </c>
      <c r="AA10" s="43" t="s">
        <v>37</v>
      </c>
      <c r="AB10" s="66">
        <f>'指標01-10元表'!AH10</f>
        <v>54301</v>
      </c>
      <c r="AC10" s="68">
        <f>'指標01-10元表'!AI10</f>
        <v>102.31</v>
      </c>
      <c r="AD10" s="2"/>
      <c r="AE10" s="14" t="s">
        <v>98</v>
      </c>
      <c r="AF10" s="43" t="s">
        <v>37</v>
      </c>
      <c r="AG10" s="66">
        <f>'指標01-10元表'!AN10</f>
        <v>9939</v>
      </c>
      <c r="AH10" s="69">
        <f>'指標01-10元表'!AO10</f>
        <v>102.96</v>
      </c>
      <c r="AJ10" s="14" t="s">
        <v>97</v>
      </c>
      <c r="AK10" s="43" t="s">
        <v>37</v>
      </c>
      <c r="AL10" s="150">
        <f>'指標01-10元表'!AT10</f>
        <v>84591</v>
      </c>
      <c r="AM10" s="68">
        <f>'指標01-10元表'!AU10</f>
        <v>98.12</v>
      </c>
      <c r="AO10" s="14" t="s">
        <v>35</v>
      </c>
      <c r="AP10" s="43" t="s">
        <v>37</v>
      </c>
      <c r="AQ10" s="150">
        <f>'指標01-10元表'!AZ10</f>
        <v>78107</v>
      </c>
      <c r="AR10" s="68">
        <f>'指標01-10元表'!BA10</f>
        <v>98.29</v>
      </c>
      <c r="AT10" s="14" t="s">
        <v>97</v>
      </c>
      <c r="AU10" s="43" t="s">
        <v>37</v>
      </c>
      <c r="AV10" s="151">
        <f>'指標01-10元表'!BF10</f>
        <v>76.06</v>
      </c>
      <c r="AW10" s="68">
        <f>'指標01-10元表'!BG10</f>
        <v>1.490000000000009</v>
      </c>
      <c r="AY10" s="14" t="s">
        <v>97</v>
      </c>
      <c r="AZ10" s="43" t="s">
        <v>37</v>
      </c>
      <c r="BA10" s="151">
        <f>'指標01-10元表'!BL10</f>
        <v>93.57</v>
      </c>
      <c r="BB10" s="68">
        <f>'指標01-10元表'!BM10</f>
        <v>0.47999999999998977</v>
      </c>
    </row>
    <row r="11" spans="1:54" s="1" customFormat="1" ht="16.5" customHeight="1">
      <c r="A11" s="14" t="s">
        <v>35</v>
      </c>
      <c r="B11" s="43" t="s">
        <v>26</v>
      </c>
      <c r="C11" s="16">
        <f>'指標01-10元表'!D11</f>
        <v>24.8</v>
      </c>
      <c r="D11" s="12">
        <f>'指標01-10元表'!E11</f>
        <v>-0.5</v>
      </c>
      <c r="F11" s="14" t="s">
        <v>35</v>
      </c>
      <c r="G11" s="43" t="s">
        <v>26</v>
      </c>
      <c r="H11" s="18">
        <f>'指標01-10元表'!J11</f>
        <v>4.67</v>
      </c>
      <c r="I11" s="12">
        <f>'指標01-10元表'!K11</f>
        <v>-1.1799999999999997</v>
      </c>
      <c r="K11" s="14" t="s">
        <v>35</v>
      </c>
      <c r="L11" s="43" t="s">
        <v>26</v>
      </c>
      <c r="M11" s="18">
        <f>'指標01-10元表'!P11</f>
        <v>43.07</v>
      </c>
      <c r="N11" s="12">
        <f>'指標01-10元表'!Q11</f>
        <v>2.210000000000001</v>
      </c>
      <c r="P11" s="30" t="s">
        <v>104</v>
      </c>
      <c r="Q11" s="44" t="s">
        <v>39</v>
      </c>
      <c r="R11" s="70">
        <f>'指標01-10元表'!V11</f>
        <v>303646</v>
      </c>
      <c r="S11" s="71">
        <f>'指標01-10元表'!W11</f>
        <v>15816</v>
      </c>
      <c r="T11" s="2"/>
      <c r="U11" s="30" t="s">
        <v>104</v>
      </c>
      <c r="V11" s="44" t="s">
        <v>39</v>
      </c>
      <c r="W11" s="70">
        <f>'指標01-10元表'!AB11</f>
        <v>285592</v>
      </c>
      <c r="X11" s="71">
        <f>'指標01-10元表'!AC11</f>
        <v>15220</v>
      </c>
      <c r="Z11" s="30" t="s">
        <v>104</v>
      </c>
      <c r="AA11" s="44" t="s">
        <v>39</v>
      </c>
      <c r="AB11" s="70">
        <f>'指標01-10元表'!AH11</f>
        <v>56345</v>
      </c>
      <c r="AC11" s="72">
        <f>'指標01-10元表'!AI11</f>
        <v>102.64</v>
      </c>
      <c r="AD11" s="2"/>
      <c r="AE11" s="30" t="s">
        <v>98</v>
      </c>
      <c r="AF11" s="44" t="s">
        <v>39</v>
      </c>
      <c r="AG11" s="70">
        <f>'指標01-10元表'!AN11</f>
        <v>83223</v>
      </c>
      <c r="AH11" s="73">
        <f>'指標01-10元表'!AO11</f>
        <v>100.93</v>
      </c>
      <c r="AJ11" s="30" t="s">
        <v>97</v>
      </c>
      <c r="AK11" s="44" t="s">
        <v>39</v>
      </c>
      <c r="AL11" s="152">
        <f>'指標01-10元表'!AT11</f>
        <v>210043</v>
      </c>
      <c r="AM11" s="72">
        <f>'指標01-10元表'!AU11</f>
        <v>106.75</v>
      </c>
      <c r="AO11" s="30" t="s">
        <v>35</v>
      </c>
      <c r="AP11" s="44" t="s">
        <v>39</v>
      </c>
      <c r="AQ11" s="152">
        <f>'指標01-10元表'!AZ11</f>
        <v>191117</v>
      </c>
      <c r="AR11" s="72">
        <f>'指標01-10元表'!BA11</f>
        <v>107.18</v>
      </c>
      <c r="AT11" s="30" t="s">
        <v>97</v>
      </c>
      <c r="AU11" s="44" t="s">
        <v>39</v>
      </c>
      <c r="AV11" s="153">
        <f>'指標01-10元表'!BF11</f>
        <v>100</v>
      </c>
      <c r="AW11" s="72">
        <f>'指標01-10元表'!BG11</f>
        <v>0</v>
      </c>
      <c r="AY11" s="30" t="s">
        <v>97</v>
      </c>
      <c r="AZ11" s="44" t="s">
        <v>39</v>
      </c>
      <c r="BA11" s="153">
        <f>'指標01-10元表'!BL11</f>
        <v>100</v>
      </c>
      <c r="BB11" s="72">
        <f>'指標01-10元表'!BM11</f>
        <v>0</v>
      </c>
    </row>
    <row r="12" spans="1:54" s="1" customFormat="1" ht="16.5" customHeight="1">
      <c r="A12" s="30" t="s">
        <v>35</v>
      </c>
      <c r="B12" s="44" t="s">
        <v>27</v>
      </c>
      <c r="C12" s="17">
        <f>'指標01-10元表'!D12</f>
        <v>27.93</v>
      </c>
      <c r="D12" s="13">
        <f>'指標01-10元表'!E12</f>
        <v>-0.7300000000000004</v>
      </c>
      <c r="F12" s="30" t="s">
        <v>35</v>
      </c>
      <c r="G12" s="44" t="s">
        <v>27</v>
      </c>
      <c r="H12" s="19">
        <f>'指標01-10元表'!J12</f>
        <v>5.12</v>
      </c>
      <c r="I12" s="13">
        <f>'指標01-10元表'!K12</f>
        <v>-0.7000000000000002</v>
      </c>
      <c r="K12" s="37" t="s">
        <v>35</v>
      </c>
      <c r="L12" s="46" t="s">
        <v>27</v>
      </c>
      <c r="M12" s="38">
        <f>'指標01-10元表'!P12</f>
        <v>42.33</v>
      </c>
      <c r="N12" s="39">
        <f>'指標01-10元表'!Q12</f>
        <v>2.6499999999999986</v>
      </c>
      <c r="P12" s="74">
        <f>'指標01-10元表'!S12</f>
        <v>18</v>
      </c>
      <c r="Q12" s="45" t="s">
        <v>40</v>
      </c>
      <c r="R12" s="75">
        <f>'指標01-10元表'!V12</f>
        <v>556045</v>
      </c>
      <c r="S12" s="76">
        <f>'指標01-10元表'!W12</f>
        <v>79555</v>
      </c>
      <c r="T12" s="2"/>
      <c r="U12" s="74">
        <f>'指標01-10元表'!Y12</f>
        <v>18</v>
      </c>
      <c r="V12" s="45" t="s">
        <v>40</v>
      </c>
      <c r="W12" s="75">
        <f>'指標01-10元表'!AB12</f>
        <v>556057</v>
      </c>
      <c r="X12" s="76">
        <f>'指標01-10元表'!AC12</f>
        <v>83927</v>
      </c>
      <c r="Z12" s="74">
        <f>'指標01-10元表'!AE12</f>
        <v>8</v>
      </c>
      <c r="AA12" s="45" t="s">
        <v>40</v>
      </c>
      <c r="AB12" s="75">
        <f>'指標01-10元表'!AH12</f>
        <v>54558</v>
      </c>
      <c r="AC12" s="77">
        <f>'指標01-10元表'!AI12</f>
        <v>101.77</v>
      </c>
      <c r="AD12" s="2"/>
      <c r="AE12" s="74">
        <f>'指標01-10元表'!AK12</f>
        <v>20</v>
      </c>
      <c r="AF12" s="45" t="s">
        <v>40</v>
      </c>
      <c r="AG12" s="75">
        <f>'指標01-10元表'!AN12</f>
        <v>0</v>
      </c>
      <c r="AH12" s="78" t="str">
        <f>'指標01-10元表'!AO12</f>
        <v>-</v>
      </c>
      <c r="AJ12" s="24">
        <f>'指標01-10元表'!AQ12</f>
        <v>7</v>
      </c>
      <c r="AK12" s="45" t="s">
        <v>40</v>
      </c>
      <c r="AL12" s="154">
        <f>'指標01-10元表'!AT12</f>
        <v>87373</v>
      </c>
      <c r="AM12" s="77">
        <f>'指標01-10元表'!AU12</f>
        <v>98.21</v>
      </c>
      <c r="AO12" s="24">
        <f>'指標01-10元表'!AW12</f>
        <v>8</v>
      </c>
      <c r="AP12" s="45" t="s">
        <v>40</v>
      </c>
      <c r="AQ12" s="154">
        <f>'指標01-10元表'!AZ12</f>
        <v>80957</v>
      </c>
      <c r="AR12" s="77">
        <f>'指標01-10元表'!BA12</f>
        <v>98.3</v>
      </c>
      <c r="AT12" s="24">
        <f>'指標01-10元表'!BC12</f>
        <v>6</v>
      </c>
      <c r="AU12" s="45" t="s">
        <v>40</v>
      </c>
      <c r="AV12" s="155">
        <f>'指標01-10元表'!BF12</f>
        <v>81.86</v>
      </c>
      <c r="AW12" s="77">
        <f>'指標01-10元表'!BG12</f>
        <v>1.3799999999999955</v>
      </c>
      <c r="AY12" s="24">
        <f>'指標01-10元表'!BI12</f>
        <v>11</v>
      </c>
      <c r="AZ12" s="45" t="s">
        <v>40</v>
      </c>
      <c r="BA12" s="155">
        <f>'指標01-10元表'!BL12</f>
        <v>93.57</v>
      </c>
      <c r="BB12" s="77">
        <f>'指標01-10元表'!BM12</f>
        <v>0.4099999999999966</v>
      </c>
    </row>
    <row r="13" spans="1:54" s="1" customFormat="1" ht="16.5" customHeight="1">
      <c r="A13" s="35">
        <f>'指標01-10元表'!A13</f>
        <v>18</v>
      </c>
      <c r="B13" s="42" t="s">
        <v>40</v>
      </c>
      <c r="C13" s="28">
        <f>'指標01-10元表'!D13</f>
        <v>21.62</v>
      </c>
      <c r="D13" s="29">
        <f>'指標01-10元表'!E13</f>
        <v>-0.3999999999999986</v>
      </c>
      <c r="F13" s="35">
        <f>'指標01-10元表'!G13</f>
        <v>16</v>
      </c>
      <c r="G13" s="42" t="s">
        <v>40</v>
      </c>
      <c r="H13" s="32">
        <f>'指標01-10元表'!J13</f>
        <v>4.36</v>
      </c>
      <c r="I13" s="29">
        <f>'指標01-10元表'!K13</f>
        <v>-1.3399999999999999</v>
      </c>
      <c r="K13" s="30" t="s">
        <v>35</v>
      </c>
      <c r="L13" s="44" t="s">
        <v>39</v>
      </c>
      <c r="M13" s="22">
        <f>'指標01-10元表'!P13</f>
        <v>8.39</v>
      </c>
      <c r="N13" s="13">
        <f>'指標01-10元表'!Q13</f>
        <v>0.3500000000000014</v>
      </c>
      <c r="P13" s="15">
        <f>'指標01-10元表'!S13</f>
        <v>15</v>
      </c>
      <c r="Q13" s="43" t="s">
        <v>41</v>
      </c>
      <c r="R13" s="66">
        <f>'指標01-10元表'!V13</f>
        <v>565499</v>
      </c>
      <c r="S13" s="67">
        <f>'指標01-10元表'!W13</f>
        <v>97235</v>
      </c>
      <c r="T13" s="2"/>
      <c r="U13" s="15">
        <f>'指標01-10元表'!Y13</f>
        <v>15</v>
      </c>
      <c r="V13" s="43" t="s">
        <v>41</v>
      </c>
      <c r="W13" s="66">
        <f>'指標01-10元表'!AB13</f>
        <v>566673</v>
      </c>
      <c r="X13" s="67">
        <f>'指標01-10元表'!AC13</f>
        <v>96094</v>
      </c>
      <c r="Z13" s="15">
        <f>'指標01-10元表'!AE13</f>
        <v>9</v>
      </c>
      <c r="AA13" s="43" t="s">
        <v>41</v>
      </c>
      <c r="AB13" s="66">
        <f>'指標01-10元表'!AH13</f>
        <v>54164</v>
      </c>
      <c r="AC13" s="68">
        <f>'指標01-10元表'!AI13</f>
        <v>104.12</v>
      </c>
      <c r="AD13" s="2"/>
      <c r="AE13" s="15">
        <f>'指標01-10元表'!AK13</f>
        <v>18</v>
      </c>
      <c r="AF13" s="43" t="s">
        <v>41</v>
      </c>
      <c r="AG13" s="66">
        <f>'指標01-10元表'!AN13</f>
        <v>1</v>
      </c>
      <c r="AH13" s="69">
        <f>'指標01-10元表'!AO13</f>
        <v>100</v>
      </c>
      <c r="AJ13" s="15">
        <f>'指標01-10元表'!AQ13</f>
        <v>17</v>
      </c>
      <c r="AK13" s="43" t="s">
        <v>41</v>
      </c>
      <c r="AL13" s="150">
        <f>'指標01-10元表'!AT13</f>
        <v>77648</v>
      </c>
      <c r="AM13" s="68">
        <f>'指標01-10元表'!AU13</f>
        <v>97.29</v>
      </c>
      <c r="AO13" s="15">
        <f>'指標01-10元表'!AW13</f>
        <v>17</v>
      </c>
      <c r="AP13" s="43" t="s">
        <v>41</v>
      </c>
      <c r="AQ13" s="150">
        <f>'指標01-10元表'!AZ13</f>
        <v>71647</v>
      </c>
      <c r="AR13" s="68">
        <f>'指標01-10元表'!BA13</f>
        <v>97.46</v>
      </c>
      <c r="AT13" s="15">
        <f>'指標01-10元表'!BC13</f>
        <v>20</v>
      </c>
      <c r="AU13" s="43" t="s">
        <v>41</v>
      </c>
      <c r="AV13" s="151">
        <f>'指標01-10元表'!BF13</f>
        <v>61.43</v>
      </c>
      <c r="AW13" s="68">
        <f>'指標01-10元表'!BG13</f>
        <v>1.8200000000000003</v>
      </c>
      <c r="AY13" s="15">
        <f>'指標01-10元表'!BI13</f>
        <v>20</v>
      </c>
      <c r="AZ13" s="43" t="s">
        <v>41</v>
      </c>
      <c r="BA13" s="151">
        <f>'指標01-10元表'!BL13</f>
        <v>91.73</v>
      </c>
      <c r="BB13" s="68">
        <f>'指標01-10元表'!BM13</f>
        <v>1.4300000000000068</v>
      </c>
    </row>
    <row r="14" spans="1:54" s="1" customFormat="1" ht="16.5" customHeight="1">
      <c r="A14" s="15">
        <f>'指標01-10元表'!A14</f>
        <v>13</v>
      </c>
      <c r="B14" s="43" t="s">
        <v>41</v>
      </c>
      <c r="C14" s="16">
        <f>'指標01-10元表'!D14</f>
        <v>26.24</v>
      </c>
      <c r="D14" s="12">
        <f>'指標01-10元表'!E14</f>
        <v>-0.6400000000000006</v>
      </c>
      <c r="F14" s="15">
        <f>'指標01-10元表'!G14</f>
        <v>18</v>
      </c>
      <c r="G14" s="43" t="s">
        <v>41</v>
      </c>
      <c r="H14" s="18">
        <f>'指標01-10元表'!J14</f>
        <v>3.1</v>
      </c>
      <c r="I14" s="12">
        <f>'指標01-10元表'!K14</f>
        <v>-0.75</v>
      </c>
      <c r="K14" s="24">
        <f>'指標01-10元表'!M14</f>
        <v>13</v>
      </c>
      <c r="L14" s="45" t="s">
        <v>40</v>
      </c>
      <c r="M14" s="33">
        <f>'指標01-10元表'!P14</f>
        <v>42.5</v>
      </c>
      <c r="N14" s="26">
        <f>'指標01-10元表'!Q14</f>
        <v>2.270000000000003</v>
      </c>
      <c r="P14" s="15">
        <f>'指標01-10元表'!S14</f>
        <v>10</v>
      </c>
      <c r="Q14" s="43" t="s">
        <v>42</v>
      </c>
      <c r="R14" s="66">
        <f>'指標01-10元表'!V14</f>
        <v>582259</v>
      </c>
      <c r="S14" s="67">
        <f>'指標01-10元表'!W14</f>
        <v>93640</v>
      </c>
      <c r="T14" s="2"/>
      <c r="U14" s="15">
        <f>'指標01-10元表'!Y14</f>
        <v>14</v>
      </c>
      <c r="V14" s="43" t="s">
        <v>42</v>
      </c>
      <c r="W14" s="66">
        <f>'指標01-10元表'!AB14</f>
        <v>569383</v>
      </c>
      <c r="X14" s="67">
        <f>'指標01-10元表'!AC14</f>
        <v>102917</v>
      </c>
      <c r="Z14" s="15">
        <f>'指標01-10元表'!AE14</f>
        <v>3</v>
      </c>
      <c r="AA14" s="43" t="s">
        <v>42</v>
      </c>
      <c r="AB14" s="66">
        <f>'指標01-10元表'!AH14</f>
        <v>55282</v>
      </c>
      <c r="AC14" s="68">
        <f>'指標01-10元表'!AI14</f>
        <v>103.44</v>
      </c>
      <c r="AD14" s="2"/>
      <c r="AE14" s="15">
        <f>'指標01-10元表'!AK14</f>
        <v>11</v>
      </c>
      <c r="AF14" s="43" t="s">
        <v>42</v>
      </c>
      <c r="AG14" s="66">
        <f>'指標01-10元表'!AN14</f>
        <v>14276</v>
      </c>
      <c r="AH14" s="69">
        <f>'指標01-10元表'!AO14</f>
        <v>66.64</v>
      </c>
      <c r="AJ14" s="15">
        <f>'指標01-10元表'!AQ14</f>
        <v>13</v>
      </c>
      <c r="AK14" s="43" t="s">
        <v>42</v>
      </c>
      <c r="AL14" s="150">
        <f>'指標01-10元表'!AT14</f>
        <v>82834</v>
      </c>
      <c r="AM14" s="68">
        <f>'指標01-10元表'!AU14</f>
        <v>97.44</v>
      </c>
      <c r="AO14" s="15">
        <f>'指標01-10元表'!AW14</f>
        <v>15</v>
      </c>
      <c r="AP14" s="43" t="s">
        <v>42</v>
      </c>
      <c r="AQ14" s="150">
        <f>'指標01-10元表'!AZ14</f>
        <v>76052</v>
      </c>
      <c r="AR14" s="68">
        <f>'指標01-10元表'!BA14</f>
        <v>97.54</v>
      </c>
      <c r="AT14" s="15">
        <f>'指標01-10元表'!BC14</f>
        <v>13</v>
      </c>
      <c r="AU14" s="43" t="s">
        <v>42</v>
      </c>
      <c r="AV14" s="151">
        <f>'指標01-10元表'!BF14</f>
        <v>74.9</v>
      </c>
      <c r="AW14" s="68">
        <f>'指標01-10元表'!BG14</f>
        <v>1.6700000000000017</v>
      </c>
      <c r="AY14" s="15">
        <f>'指標01-10元表'!BI14</f>
        <v>12</v>
      </c>
      <c r="AZ14" s="43" t="s">
        <v>42</v>
      </c>
      <c r="BA14" s="151">
        <f>'指標01-10元表'!BL14</f>
        <v>93.37</v>
      </c>
      <c r="BB14" s="68">
        <f>'指標01-10元表'!BM14</f>
        <v>-0.35999999999999943</v>
      </c>
    </row>
    <row r="15" spans="1:54" s="1" customFormat="1" ht="16.5" customHeight="1">
      <c r="A15" s="15">
        <f>'指標01-10元表'!A15</f>
        <v>17</v>
      </c>
      <c r="B15" s="43" t="s">
        <v>42</v>
      </c>
      <c r="C15" s="16">
        <f>'指標01-10元表'!D15</f>
        <v>23.95</v>
      </c>
      <c r="D15" s="12">
        <f>'指標01-10元表'!E15</f>
        <v>-0.8599999999999994</v>
      </c>
      <c r="F15" s="15">
        <f>'指標01-10元表'!G15</f>
        <v>8</v>
      </c>
      <c r="G15" s="43" t="s">
        <v>42</v>
      </c>
      <c r="H15" s="18">
        <f>'指標01-10元表'!J15</f>
        <v>5.34</v>
      </c>
      <c r="I15" s="12">
        <f>'指標01-10元表'!K15</f>
        <v>-1.9000000000000004</v>
      </c>
      <c r="K15" s="15">
        <f>'指標01-10元表'!M15</f>
        <v>16</v>
      </c>
      <c r="L15" s="43" t="s">
        <v>41</v>
      </c>
      <c r="M15" s="21">
        <f>'指標01-10元表'!P15</f>
        <v>39.54</v>
      </c>
      <c r="N15" s="12">
        <f>'指標01-10元表'!Q15</f>
        <v>1.5799999999999983</v>
      </c>
      <c r="P15" s="15">
        <f>'指標01-10元表'!S15</f>
        <v>17</v>
      </c>
      <c r="Q15" s="43" t="s">
        <v>43</v>
      </c>
      <c r="R15" s="66">
        <f>'指標01-10元表'!V15</f>
        <v>561315</v>
      </c>
      <c r="S15" s="67">
        <f>'指標01-10元表'!W15</f>
        <v>92887</v>
      </c>
      <c r="T15" s="2"/>
      <c r="U15" s="15">
        <f>'指標01-10元表'!Y15</f>
        <v>17</v>
      </c>
      <c r="V15" s="43" t="s">
        <v>43</v>
      </c>
      <c r="W15" s="66">
        <f>'指標01-10元表'!AB15</f>
        <v>559113</v>
      </c>
      <c r="X15" s="67">
        <f>'指標01-10元表'!AC15</f>
        <v>92093</v>
      </c>
      <c r="Z15" s="15">
        <f>'指標01-10元表'!AE15</f>
        <v>16</v>
      </c>
      <c r="AA15" s="43" t="s">
        <v>43</v>
      </c>
      <c r="AB15" s="66">
        <f>'指標01-10元表'!AH15</f>
        <v>53496</v>
      </c>
      <c r="AC15" s="68">
        <f>'指標01-10元表'!AI15</f>
        <v>100.4</v>
      </c>
      <c r="AD15" s="2"/>
      <c r="AE15" s="15">
        <f>'指標01-10元表'!AK15</f>
        <v>14</v>
      </c>
      <c r="AF15" s="43" t="s">
        <v>43</v>
      </c>
      <c r="AG15" s="66">
        <f>'指標01-10元表'!AN15</f>
        <v>6585</v>
      </c>
      <c r="AH15" s="69">
        <f>'指標01-10元表'!AO15</f>
        <v>104.19</v>
      </c>
      <c r="AJ15" s="15">
        <f>'指標01-10元表'!AQ15</f>
        <v>4</v>
      </c>
      <c r="AK15" s="43" t="s">
        <v>43</v>
      </c>
      <c r="AL15" s="150">
        <f>'指標01-10元表'!AT15</f>
        <v>90875</v>
      </c>
      <c r="AM15" s="68">
        <f>'指標01-10元表'!AU15</f>
        <v>97.72</v>
      </c>
      <c r="AO15" s="15">
        <f>'指標01-10元表'!AW15</f>
        <v>5</v>
      </c>
      <c r="AP15" s="43" t="s">
        <v>43</v>
      </c>
      <c r="AQ15" s="150">
        <f>'指標01-10元表'!AZ15</f>
        <v>81985</v>
      </c>
      <c r="AR15" s="68">
        <f>'指標01-10元表'!BA15</f>
        <v>97.92</v>
      </c>
      <c r="AT15" s="15">
        <f>'指標01-10元表'!BC15</f>
        <v>10</v>
      </c>
      <c r="AU15" s="43" t="s">
        <v>43</v>
      </c>
      <c r="AV15" s="151">
        <f>'指標01-10元表'!BF15</f>
        <v>76.89</v>
      </c>
      <c r="AW15" s="68">
        <f>'指標01-10元表'!BG15</f>
        <v>1.1500000000000057</v>
      </c>
      <c r="AY15" s="15">
        <f>'指標01-10元表'!BI15</f>
        <v>12</v>
      </c>
      <c r="AZ15" s="43" t="s">
        <v>43</v>
      </c>
      <c r="BA15" s="151">
        <f>'指標01-10元表'!BL15</f>
        <v>93.37</v>
      </c>
      <c r="BB15" s="68">
        <f>'指標01-10元表'!BM15</f>
        <v>0.20000000000000284</v>
      </c>
    </row>
    <row r="16" spans="1:54" s="1" customFormat="1" ht="16.5" customHeight="1">
      <c r="A16" s="15">
        <f>'指標01-10元表'!A16</f>
        <v>8</v>
      </c>
      <c r="B16" s="43" t="s">
        <v>43</v>
      </c>
      <c r="C16" s="16">
        <f>'指標01-10元表'!D16</f>
        <v>27.84</v>
      </c>
      <c r="D16" s="12">
        <f>'指標01-10元表'!E16</f>
        <v>-0.6999999999999993</v>
      </c>
      <c r="F16" s="15">
        <f>'指標01-10元表'!G16</f>
        <v>13</v>
      </c>
      <c r="G16" s="43" t="s">
        <v>43</v>
      </c>
      <c r="H16" s="18">
        <f>'指標01-10元表'!J16</f>
        <v>4.57</v>
      </c>
      <c r="I16" s="12">
        <f>'指標01-10元表'!K16</f>
        <v>-1.29</v>
      </c>
      <c r="K16" s="15">
        <f>'指標01-10元表'!M16</f>
        <v>7</v>
      </c>
      <c r="L16" s="43" t="s">
        <v>42</v>
      </c>
      <c r="M16" s="21">
        <f>'指標01-10元表'!P16</f>
        <v>44.1</v>
      </c>
      <c r="N16" s="12">
        <f>'指標01-10元表'!Q16</f>
        <v>2.789999999999999</v>
      </c>
      <c r="P16" s="40">
        <f>'指標01-10元表'!S16</f>
        <v>12</v>
      </c>
      <c r="Q16" s="46" t="s">
        <v>44</v>
      </c>
      <c r="R16" s="79">
        <f>'指標01-10元表'!V16</f>
        <v>580271</v>
      </c>
      <c r="S16" s="80">
        <f>'指標01-10元表'!W16</f>
        <v>101941</v>
      </c>
      <c r="T16" s="2"/>
      <c r="U16" s="40">
        <f>'指標01-10元表'!Y16</f>
        <v>11</v>
      </c>
      <c r="V16" s="46" t="s">
        <v>44</v>
      </c>
      <c r="W16" s="79">
        <f>'指標01-10元表'!AB16</f>
        <v>578213</v>
      </c>
      <c r="X16" s="80">
        <f>'指標01-10元表'!AC16</f>
        <v>100883</v>
      </c>
      <c r="Z16" s="40">
        <f>'指標01-10元表'!AE16</f>
        <v>12</v>
      </c>
      <c r="AA16" s="46" t="s">
        <v>44</v>
      </c>
      <c r="AB16" s="79">
        <f>'指標01-10元表'!AH16</f>
        <v>53987</v>
      </c>
      <c r="AC16" s="81">
        <f>'指標01-10元表'!AI16</f>
        <v>100.4</v>
      </c>
      <c r="AD16" s="2"/>
      <c r="AE16" s="40">
        <f>'指標01-10元表'!AK16</f>
        <v>7</v>
      </c>
      <c r="AF16" s="46" t="s">
        <v>44</v>
      </c>
      <c r="AG16" s="79">
        <f>'指標01-10元表'!AN16</f>
        <v>24456</v>
      </c>
      <c r="AH16" s="82">
        <f>'指標01-10元表'!AO16</f>
        <v>88.87</v>
      </c>
      <c r="AJ16" s="40">
        <f>'指標01-10元表'!AQ16</f>
        <v>8</v>
      </c>
      <c r="AK16" s="46" t="s">
        <v>44</v>
      </c>
      <c r="AL16" s="156">
        <f>'指標01-10元表'!AT16</f>
        <v>86609</v>
      </c>
      <c r="AM16" s="81">
        <f>'指標01-10元表'!AU16</f>
        <v>100.12</v>
      </c>
      <c r="AO16" s="40">
        <f>'指標01-10元表'!AW16</f>
        <v>9</v>
      </c>
      <c r="AP16" s="46" t="s">
        <v>44</v>
      </c>
      <c r="AQ16" s="156">
        <f>'指標01-10元表'!AZ16</f>
        <v>80054</v>
      </c>
      <c r="AR16" s="81">
        <f>'指標01-10元表'!BA16</f>
        <v>100.25</v>
      </c>
      <c r="AT16" s="40">
        <f>'指標01-10元表'!BC16</f>
        <v>8</v>
      </c>
      <c r="AU16" s="46" t="s">
        <v>44</v>
      </c>
      <c r="AV16" s="157">
        <f>'指標01-10元表'!BF16</f>
        <v>78.99</v>
      </c>
      <c r="AW16" s="81">
        <f>'指標01-10元表'!BG16</f>
        <v>1.6999999999999886</v>
      </c>
      <c r="AY16" s="40">
        <f>'指標01-10元表'!BI16</f>
        <v>9</v>
      </c>
      <c r="AZ16" s="46" t="s">
        <v>44</v>
      </c>
      <c r="BA16" s="157">
        <f>'指標01-10元表'!BL16</f>
        <v>93.66</v>
      </c>
      <c r="BB16" s="81">
        <f>'指標01-10元表'!BM16</f>
        <v>0.030000000000001137</v>
      </c>
    </row>
    <row r="17" spans="1:54" s="1" customFormat="1" ht="16.5" customHeight="1">
      <c r="A17" s="36">
        <f>'指標01-10元表'!A17</f>
        <v>4</v>
      </c>
      <c r="B17" s="44" t="s">
        <v>44</v>
      </c>
      <c r="C17" s="17">
        <f>'指標01-10元表'!D17</f>
        <v>30.77</v>
      </c>
      <c r="D17" s="13">
        <f>'指標01-10元表'!E17</f>
        <v>-0.9600000000000009</v>
      </c>
      <c r="F17" s="36">
        <f>'指標01-10元表'!G17</f>
        <v>17</v>
      </c>
      <c r="G17" s="44" t="s">
        <v>44</v>
      </c>
      <c r="H17" s="19">
        <f>'指標01-10元表'!J17</f>
        <v>4.22</v>
      </c>
      <c r="I17" s="13">
        <f>'指標01-10元表'!K17</f>
        <v>0.7299999999999995</v>
      </c>
      <c r="K17" s="40">
        <f>'指標01-10元表'!M17</f>
        <v>18</v>
      </c>
      <c r="L17" s="46" t="s">
        <v>43</v>
      </c>
      <c r="M17" s="41">
        <f>'指標01-10元表'!P17</f>
        <v>39.29</v>
      </c>
      <c r="N17" s="39">
        <f>'指標01-10元表'!Q17</f>
        <v>2.460000000000001</v>
      </c>
      <c r="P17" s="35">
        <f>'指標01-10元表'!S17</f>
        <v>3</v>
      </c>
      <c r="Q17" s="42" t="s">
        <v>45</v>
      </c>
      <c r="R17" s="62">
        <f>'指標01-10元表'!V17</f>
        <v>634783</v>
      </c>
      <c r="S17" s="63">
        <f>'指標01-10元表'!W17</f>
        <v>83627</v>
      </c>
      <c r="T17" s="2"/>
      <c r="U17" s="35">
        <f>'指標01-10元表'!Y17</f>
        <v>3</v>
      </c>
      <c r="V17" s="42" t="s">
        <v>45</v>
      </c>
      <c r="W17" s="62">
        <f>'指標01-10元表'!AB17</f>
        <v>621415</v>
      </c>
      <c r="X17" s="63">
        <f>'指標01-10元表'!AC17</f>
        <v>82298</v>
      </c>
      <c r="Z17" s="35">
        <f>'指標01-10元表'!AE17</f>
        <v>14</v>
      </c>
      <c r="AA17" s="42" t="s">
        <v>45</v>
      </c>
      <c r="AB17" s="62">
        <f>'指標01-10元表'!AH17</f>
        <v>53789</v>
      </c>
      <c r="AC17" s="64">
        <f>'指標01-10元表'!AI17</f>
        <v>100.62</v>
      </c>
      <c r="AD17" s="2"/>
      <c r="AE17" s="35">
        <f>'指標01-10元表'!AK17</f>
        <v>5</v>
      </c>
      <c r="AF17" s="42" t="s">
        <v>45</v>
      </c>
      <c r="AG17" s="62">
        <f>'指標01-10元表'!AN17</f>
        <v>46381</v>
      </c>
      <c r="AH17" s="65">
        <f>'指標01-10元表'!AO17</f>
        <v>115.56</v>
      </c>
      <c r="AJ17" s="35">
        <f>'指標01-10元表'!AQ17</f>
        <v>6</v>
      </c>
      <c r="AK17" s="42" t="s">
        <v>45</v>
      </c>
      <c r="AL17" s="148">
        <f>'指標01-10元表'!AT17</f>
        <v>88911</v>
      </c>
      <c r="AM17" s="64">
        <f>'指標01-10元表'!AU17</f>
        <v>99.06</v>
      </c>
      <c r="AO17" s="35">
        <f>'指標01-10元表'!AW17</f>
        <v>4</v>
      </c>
      <c r="AP17" s="42" t="s">
        <v>45</v>
      </c>
      <c r="AQ17" s="148">
        <f>'指標01-10元表'!AZ17</f>
        <v>83487</v>
      </c>
      <c r="AR17" s="64">
        <f>'指標01-10元表'!BA17</f>
        <v>99.12</v>
      </c>
      <c r="AT17" s="35">
        <f>'指標01-10元表'!BC17</f>
        <v>17</v>
      </c>
      <c r="AU17" s="42" t="s">
        <v>45</v>
      </c>
      <c r="AV17" s="149">
        <f>'指標01-10元表'!BF17</f>
        <v>69.11</v>
      </c>
      <c r="AW17" s="64">
        <f>'指標01-10元表'!BG17</f>
        <v>1.9500000000000028</v>
      </c>
      <c r="AY17" s="35">
        <f>'指標01-10元表'!BI17</f>
        <v>16</v>
      </c>
      <c r="AZ17" s="42" t="s">
        <v>45</v>
      </c>
      <c r="BA17" s="149">
        <f>'指標01-10元表'!BL17</f>
        <v>93.06</v>
      </c>
      <c r="BB17" s="64">
        <f>'指標01-10元表'!BM17</f>
        <v>0.519999999999996</v>
      </c>
    </row>
    <row r="18" spans="1:54" s="1" customFormat="1" ht="16.5" customHeight="1">
      <c r="A18" s="35">
        <f>'指標01-10元表'!A18</f>
        <v>9</v>
      </c>
      <c r="B18" s="42" t="s">
        <v>45</v>
      </c>
      <c r="C18" s="28">
        <f>'指標01-10元表'!D18</f>
        <v>27.82</v>
      </c>
      <c r="D18" s="29">
        <f>'指標01-10元表'!E18</f>
        <v>-0.5</v>
      </c>
      <c r="F18" s="35">
        <f>'指標01-10元表'!G18</f>
        <v>13</v>
      </c>
      <c r="G18" s="42" t="s">
        <v>45</v>
      </c>
      <c r="H18" s="32">
        <f>'指標01-10元表'!J18</f>
        <v>4.57</v>
      </c>
      <c r="I18" s="29">
        <f>'指標01-10元表'!K18</f>
        <v>-2.1099999999999994</v>
      </c>
      <c r="K18" s="36">
        <f>'指標01-10元表'!M18</f>
        <v>12</v>
      </c>
      <c r="L18" s="44" t="s">
        <v>44</v>
      </c>
      <c r="M18" s="22">
        <f>'指標01-10元表'!P18</f>
        <v>43.02</v>
      </c>
      <c r="N18" s="13">
        <f>'指標01-10元表'!Q18</f>
        <v>2.2900000000000063</v>
      </c>
      <c r="P18" s="15">
        <f>'指標01-10元表'!S18</f>
        <v>2</v>
      </c>
      <c r="Q18" s="43" t="s">
        <v>46</v>
      </c>
      <c r="R18" s="66">
        <f>'指標01-10元表'!V18</f>
        <v>673069</v>
      </c>
      <c r="S18" s="67">
        <f>'指標01-10元表'!W18</f>
        <v>92906</v>
      </c>
      <c r="T18" s="2"/>
      <c r="U18" s="15">
        <f>'指標01-10元表'!Y18</f>
        <v>2</v>
      </c>
      <c r="V18" s="43" t="s">
        <v>46</v>
      </c>
      <c r="W18" s="66">
        <f>'指標01-10元表'!AB18</f>
        <v>652344</v>
      </c>
      <c r="X18" s="67">
        <f>'指標01-10元表'!AC18</f>
        <v>84419</v>
      </c>
      <c r="Z18" s="15">
        <f>'指標01-10元表'!AE18</f>
        <v>4</v>
      </c>
      <c r="AA18" s="43" t="s">
        <v>46</v>
      </c>
      <c r="AB18" s="66">
        <f>'指標01-10元表'!AH18</f>
        <v>54987</v>
      </c>
      <c r="AC18" s="68">
        <f>'指標01-10元表'!AI18</f>
        <v>105.97</v>
      </c>
      <c r="AD18" s="2"/>
      <c r="AE18" s="15">
        <f>'指標01-10元表'!AK18</f>
        <v>8</v>
      </c>
      <c r="AF18" s="43" t="s">
        <v>46</v>
      </c>
      <c r="AG18" s="66">
        <f>'指標01-10元表'!AN18</f>
        <v>23667</v>
      </c>
      <c r="AH18" s="69">
        <f>'指標01-10元表'!AO18</f>
        <v>106.42</v>
      </c>
      <c r="AJ18" s="15">
        <f>'指標01-10元表'!AQ18</f>
        <v>9</v>
      </c>
      <c r="AK18" s="43" t="s">
        <v>46</v>
      </c>
      <c r="AL18" s="150">
        <f>'指標01-10元表'!AT18</f>
        <v>86392</v>
      </c>
      <c r="AM18" s="68">
        <f>'指標01-10元表'!AU18</f>
        <v>98.24</v>
      </c>
      <c r="AO18" s="15">
        <f>'指標01-10元表'!AW18</f>
        <v>6</v>
      </c>
      <c r="AP18" s="43" t="s">
        <v>46</v>
      </c>
      <c r="AQ18" s="150">
        <f>'指標01-10元表'!AZ18</f>
        <v>81761</v>
      </c>
      <c r="AR18" s="68">
        <f>'指標01-10元表'!BA18</f>
        <v>98.27</v>
      </c>
      <c r="AT18" s="15">
        <f>'指標01-10元表'!BC18</f>
        <v>18</v>
      </c>
      <c r="AU18" s="43" t="s">
        <v>46</v>
      </c>
      <c r="AV18" s="151">
        <f>'指標01-10元表'!BF18</f>
        <v>68.51</v>
      </c>
      <c r="AW18" s="68">
        <f>'指標01-10元表'!BG18</f>
        <v>-1.1199999999999903</v>
      </c>
      <c r="AY18" s="15">
        <f>'指標01-10元表'!BI18</f>
        <v>8</v>
      </c>
      <c r="AZ18" s="43" t="s">
        <v>46</v>
      </c>
      <c r="BA18" s="151">
        <f>'指標01-10元表'!BL18</f>
        <v>94.17</v>
      </c>
      <c r="BB18" s="68">
        <f>'指標01-10元表'!BM18</f>
        <v>0.15000000000000568</v>
      </c>
    </row>
    <row r="19" spans="1:54" s="1" customFormat="1" ht="16.5" customHeight="1">
      <c r="A19" s="15">
        <f>'指標01-10元表'!A19</f>
        <v>11</v>
      </c>
      <c r="B19" s="43" t="s">
        <v>46</v>
      </c>
      <c r="C19" s="16">
        <f>'指標01-10元表'!D19</f>
        <v>26.81</v>
      </c>
      <c r="D19" s="12">
        <f>'指標01-10元表'!E19</f>
        <v>-1.0800000000000018</v>
      </c>
      <c r="F19" s="15">
        <f>'指標01-10元表'!G19</f>
        <v>11</v>
      </c>
      <c r="G19" s="43" t="s">
        <v>46</v>
      </c>
      <c r="H19" s="18">
        <f>'指標01-10元表'!J19</f>
        <v>4.78</v>
      </c>
      <c r="I19" s="12">
        <f>'指標01-10元表'!K19</f>
        <v>-1.4500000000000002</v>
      </c>
      <c r="K19" s="24">
        <f>'指標01-10元表'!M19</f>
        <v>3</v>
      </c>
      <c r="L19" s="45" t="s">
        <v>45</v>
      </c>
      <c r="M19" s="33">
        <f>'指標01-10元表'!P19</f>
        <v>48.12</v>
      </c>
      <c r="N19" s="26">
        <f>'指標01-10元表'!Q19</f>
        <v>2.259999999999998</v>
      </c>
      <c r="P19" s="15">
        <f>'指標01-10元表'!S19</f>
        <v>11</v>
      </c>
      <c r="Q19" s="43" t="s">
        <v>47</v>
      </c>
      <c r="R19" s="66">
        <f>'指標01-10元表'!V19</f>
        <v>581569</v>
      </c>
      <c r="S19" s="67">
        <f>'指標01-10元表'!W19</f>
        <v>85098</v>
      </c>
      <c r="T19" s="2"/>
      <c r="U19" s="15">
        <f>'指標01-10元表'!Y19</f>
        <v>10</v>
      </c>
      <c r="V19" s="43" t="s">
        <v>47</v>
      </c>
      <c r="W19" s="66">
        <f>'指標01-10元表'!AB19</f>
        <v>579645</v>
      </c>
      <c r="X19" s="67">
        <f>'指標01-10元表'!AC19</f>
        <v>83588</v>
      </c>
      <c r="Z19" s="15">
        <f>'指標01-10元表'!AE19</f>
        <v>19</v>
      </c>
      <c r="AA19" s="43" t="s">
        <v>47</v>
      </c>
      <c r="AB19" s="66">
        <f>'指標01-10元表'!AH19</f>
        <v>52529</v>
      </c>
      <c r="AC19" s="83">
        <f>'指標01-10元表'!AI19</f>
        <v>102.3</v>
      </c>
      <c r="AD19" s="2"/>
      <c r="AE19" s="15">
        <f>'指標01-10元表'!AK19</f>
        <v>12</v>
      </c>
      <c r="AF19" s="43" t="s">
        <v>47</v>
      </c>
      <c r="AG19" s="66">
        <f>'指標01-10元表'!AN19</f>
        <v>14253</v>
      </c>
      <c r="AH19" s="84">
        <f>'指標01-10元表'!AO19</f>
        <v>103.49</v>
      </c>
      <c r="AJ19" s="15">
        <f>'指標01-10元表'!AQ19</f>
        <v>3</v>
      </c>
      <c r="AK19" s="43" t="s">
        <v>47</v>
      </c>
      <c r="AL19" s="150">
        <f>'指標01-10元表'!AT19</f>
        <v>94578</v>
      </c>
      <c r="AM19" s="83">
        <f>'指標01-10元表'!AU19</f>
        <v>92.36</v>
      </c>
      <c r="AO19" s="15">
        <f>'指標01-10元表'!AW19</f>
        <v>3</v>
      </c>
      <c r="AP19" s="43" t="s">
        <v>47</v>
      </c>
      <c r="AQ19" s="150">
        <f>'指標01-10元表'!AZ19</f>
        <v>87625</v>
      </c>
      <c r="AR19" s="83">
        <f>'指標01-10元表'!BA19</f>
        <v>92.61</v>
      </c>
      <c r="AT19" s="15">
        <f>'指標01-10元表'!BC19</f>
        <v>19</v>
      </c>
      <c r="AU19" s="43" t="s">
        <v>47</v>
      </c>
      <c r="AV19" s="151">
        <f>'指標01-10元表'!BF19</f>
        <v>67.68</v>
      </c>
      <c r="AW19" s="68">
        <f>'指標01-10元表'!BG19</f>
        <v>2.9200000000000017</v>
      </c>
      <c r="AY19" s="15">
        <f>'指標01-10元表'!BI19</f>
        <v>18</v>
      </c>
      <c r="AZ19" s="43" t="s">
        <v>47</v>
      </c>
      <c r="BA19" s="151">
        <f>'指標01-10元表'!BL19</f>
        <v>92.62</v>
      </c>
      <c r="BB19" s="68">
        <f>'指標01-10元表'!BM19</f>
        <v>2.6000000000000085</v>
      </c>
    </row>
    <row r="20" spans="1:54" s="1" customFormat="1" ht="16.5" customHeight="1">
      <c r="A20" s="15">
        <f>'指標01-10元表'!A20</f>
        <v>3</v>
      </c>
      <c r="B20" s="43" t="s">
        <v>47</v>
      </c>
      <c r="C20" s="16">
        <f>'指標01-10元表'!D20</f>
        <v>31.43</v>
      </c>
      <c r="D20" s="12">
        <f>'指標01-10元表'!E20</f>
        <v>-0.33999999999999986</v>
      </c>
      <c r="F20" s="15">
        <f>'指標01-10元表'!G20</f>
        <v>9</v>
      </c>
      <c r="G20" s="43" t="s">
        <v>47</v>
      </c>
      <c r="H20" s="18">
        <f>'指標01-10元表'!J20</f>
        <v>5</v>
      </c>
      <c r="I20" s="12">
        <f>'指標01-10元表'!K20</f>
        <v>-1.46</v>
      </c>
      <c r="K20" s="15">
        <f>'指標01-10元表'!M20</f>
        <v>1</v>
      </c>
      <c r="L20" s="43" t="s">
        <v>46</v>
      </c>
      <c r="M20" s="21">
        <f>'指標01-10元表'!P20</f>
        <v>51.68</v>
      </c>
      <c r="N20" s="12">
        <f>'指標01-10元表'!Q20</f>
        <v>2.219999999999999</v>
      </c>
      <c r="P20" s="15">
        <f>'指標01-10元表'!S20</f>
        <v>8</v>
      </c>
      <c r="Q20" s="43" t="s">
        <v>48</v>
      </c>
      <c r="R20" s="66">
        <f>'指標01-10元表'!V20</f>
        <v>585737</v>
      </c>
      <c r="S20" s="67">
        <f>'指標01-10元表'!W20</f>
        <v>83116</v>
      </c>
      <c r="T20" s="2"/>
      <c r="U20" s="15">
        <f>'指標01-10元表'!Y20</f>
        <v>8</v>
      </c>
      <c r="V20" s="43" t="s">
        <v>48</v>
      </c>
      <c r="W20" s="66">
        <f>'指標01-10元表'!AB20</f>
        <v>585737</v>
      </c>
      <c r="X20" s="67">
        <f>'指標01-10元表'!AC20</f>
        <v>83116</v>
      </c>
      <c r="Z20" s="15">
        <f>'指標01-10元表'!AE20</f>
        <v>13</v>
      </c>
      <c r="AA20" s="43" t="s">
        <v>48</v>
      </c>
      <c r="AB20" s="66">
        <f>'指標01-10元表'!AH20</f>
        <v>53952</v>
      </c>
      <c r="AC20" s="68">
        <f>'指標01-10元表'!AI20</f>
        <v>100.57</v>
      </c>
      <c r="AD20" s="2"/>
      <c r="AE20" s="15">
        <f>'指標01-10元表'!AK20</f>
        <v>13</v>
      </c>
      <c r="AF20" s="43" t="s">
        <v>48</v>
      </c>
      <c r="AG20" s="66">
        <f>'指標01-10元表'!AN20</f>
        <v>10348</v>
      </c>
      <c r="AH20" s="84">
        <f>'指標01-10元表'!AO20</f>
        <v>165.97</v>
      </c>
      <c r="AJ20" s="15">
        <f>'指標01-10元表'!AQ20</f>
        <v>11</v>
      </c>
      <c r="AK20" s="43" t="s">
        <v>48</v>
      </c>
      <c r="AL20" s="150">
        <f>'指標01-10元表'!AT20</f>
        <v>83960</v>
      </c>
      <c r="AM20" s="68">
        <f>'指標01-10元表'!AU20</f>
        <v>99.52</v>
      </c>
      <c r="AO20" s="15">
        <f>'指標01-10元表'!AW20</f>
        <v>10</v>
      </c>
      <c r="AP20" s="43" t="s">
        <v>48</v>
      </c>
      <c r="AQ20" s="150">
        <f>'指標01-10元表'!AZ20</f>
        <v>78093</v>
      </c>
      <c r="AR20" s="68">
        <f>'指標01-10元表'!BA20</f>
        <v>99.65</v>
      </c>
      <c r="AT20" s="15">
        <f>'指標01-10元表'!BC20</f>
        <v>12</v>
      </c>
      <c r="AU20" s="43" t="s">
        <v>48</v>
      </c>
      <c r="AV20" s="151">
        <f>'指標01-10元表'!BF20</f>
        <v>75.69</v>
      </c>
      <c r="AW20" s="68">
        <f>'指標01-10元表'!BG20</f>
        <v>1.8599999999999994</v>
      </c>
      <c r="AY20" s="15">
        <f>'指標01-10元表'!BI20</f>
        <v>7</v>
      </c>
      <c r="AZ20" s="43" t="s">
        <v>48</v>
      </c>
      <c r="BA20" s="151">
        <f>'指標01-10元表'!BL20</f>
        <v>95.21</v>
      </c>
      <c r="BB20" s="68">
        <f>'指標01-10元表'!BM20</f>
        <v>-0.010000000000005116</v>
      </c>
    </row>
    <row r="21" spans="1:54" s="1" customFormat="1" ht="16.5" customHeight="1">
      <c r="A21" s="15">
        <f>'指標01-10元表'!A21</f>
        <v>7</v>
      </c>
      <c r="B21" s="43" t="s">
        <v>48</v>
      </c>
      <c r="C21" s="16">
        <f>'指標01-10元表'!D21</f>
        <v>27.94</v>
      </c>
      <c r="D21" s="12">
        <f>'指標01-10元表'!E21</f>
        <v>-0.36999999999999744</v>
      </c>
      <c r="F21" s="15">
        <f>'指標01-10元表'!G21</f>
        <v>6</v>
      </c>
      <c r="G21" s="43" t="s">
        <v>48</v>
      </c>
      <c r="H21" s="18">
        <f>'指標01-10元表'!J21</f>
        <v>5.72</v>
      </c>
      <c r="I21" s="12">
        <f>'指標01-10元表'!K21</f>
        <v>-1.6600000000000001</v>
      </c>
      <c r="K21" s="15">
        <f>'指標01-10元表'!M21</f>
        <v>9</v>
      </c>
      <c r="L21" s="43" t="s">
        <v>47</v>
      </c>
      <c r="M21" s="21">
        <f>'指標01-10元表'!P21</f>
        <v>43.78</v>
      </c>
      <c r="N21" s="12">
        <f>'指標01-10元表'!Q21</f>
        <v>2.5500000000000043</v>
      </c>
      <c r="P21" s="36">
        <f>'指標01-10元表'!S21</f>
        <v>14</v>
      </c>
      <c r="Q21" s="44" t="s">
        <v>49</v>
      </c>
      <c r="R21" s="70">
        <f>'指標01-10元表'!V21</f>
        <v>571126</v>
      </c>
      <c r="S21" s="71">
        <f>'指標01-10元表'!W21</f>
        <v>82346</v>
      </c>
      <c r="T21" s="2"/>
      <c r="U21" s="36">
        <f>'指標01-10元表'!Y21</f>
        <v>13</v>
      </c>
      <c r="V21" s="44" t="s">
        <v>49</v>
      </c>
      <c r="W21" s="70">
        <f>'指標01-10元表'!AB21</f>
        <v>572407</v>
      </c>
      <c r="X21" s="71">
        <f>'指標01-10元表'!AC21</f>
        <v>93019</v>
      </c>
      <c r="Z21" s="36">
        <f>'指標01-10元表'!AE21</f>
        <v>5</v>
      </c>
      <c r="AA21" s="44" t="s">
        <v>49</v>
      </c>
      <c r="AB21" s="70">
        <f>'指標01-10元表'!AH21</f>
        <v>54822</v>
      </c>
      <c r="AC21" s="72">
        <f>'指標01-10元表'!AI21</f>
        <v>105.67</v>
      </c>
      <c r="AD21" s="2"/>
      <c r="AE21" s="36">
        <f>'指標01-10元表'!AK21</f>
        <v>16</v>
      </c>
      <c r="AF21" s="44" t="s">
        <v>49</v>
      </c>
      <c r="AG21" s="70">
        <f>'指標01-10元表'!AN21</f>
        <v>205</v>
      </c>
      <c r="AH21" s="73">
        <f>'指標01-10元表'!AO21</f>
        <v>105.13</v>
      </c>
      <c r="AJ21" s="36">
        <f>'指標01-10元表'!AQ21</f>
        <v>16</v>
      </c>
      <c r="AK21" s="44" t="s">
        <v>49</v>
      </c>
      <c r="AL21" s="152">
        <f>'指標01-10元表'!AT21</f>
        <v>79698</v>
      </c>
      <c r="AM21" s="72">
        <f>'指標01-10元表'!AU21</f>
        <v>97.66</v>
      </c>
      <c r="AO21" s="36">
        <f>'指標01-10元表'!AW21</f>
        <v>16</v>
      </c>
      <c r="AP21" s="44" t="s">
        <v>49</v>
      </c>
      <c r="AQ21" s="152">
        <f>'指標01-10元表'!AZ21</f>
        <v>73282</v>
      </c>
      <c r="AR21" s="72">
        <f>'指標01-10元表'!BA21</f>
        <v>97.6</v>
      </c>
      <c r="AT21" s="36">
        <f>'指標01-10元表'!BC21</f>
        <v>16</v>
      </c>
      <c r="AU21" s="44" t="s">
        <v>49</v>
      </c>
      <c r="AV21" s="153">
        <f>'指標01-10元表'!BF21</f>
        <v>69.87</v>
      </c>
      <c r="AW21" s="72">
        <f>'指標01-10元表'!BG21</f>
        <v>2.200000000000003</v>
      </c>
      <c r="AY21" s="36">
        <f>'指標01-10元表'!BI21</f>
        <v>15</v>
      </c>
      <c r="AZ21" s="44" t="s">
        <v>49</v>
      </c>
      <c r="BA21" s="153">
        <f>'指標01-10元表'!BL21</f>
        <v>93.16</v>
      </c>
      <c r="BB21" s="72">
        <f>'指標01-10元表'!BM21</f>
        <v>1.0999999999999943</v>
      </c>
    </row>
    <row r="22" spans="1:54" s="1" customFormat="1" ht="16.5" customHeight="1">
      <c r="A22" s="36">
        <f>'指標01-10元表'!A22</f>
        <v>10</v>
      </c>
      <c r="B22" s="44" t="s">
        <v>49</v>
      </c>
      <c r="C22" s="17">
        <f>'指標01-10元表'!D22</f>
        <v>27.44</v>
      </c>
      <c r="D22" s="13">
        <f>'指標01-10元表'!E22</f>
        <v>-0.7899999999999991</v>
      </c>
      <c r="F22" s="36">
        <f>'指標01-10元表'!G22</f>
        <v>7</v>
      </c>
      <c r="G22" s="44" t="s">
        <v>49</v>
      </c>
      <c r="H22" s="19">
        <f>'指標01-10元表'!J22</f>
        <v>5.7</v>
      </c>
      <c r="I22" s="13">
        <f>'指標01-10元表'!K22</f>
        <v>-1.2800000000000002</v>
      </c>
      <c r="K22" s="40">
        <f>'指標01-10元表'!M22</f>
        <v>11</v>
      </c>
      <c r="L22" s="46" t="s">
        <v>48</v>
      </c>
      <c r="M22" s="41">
        <f>'指標01-10元表'!P22</f>
        <v>43.63</v>
      </c>
      <c r="N22" s="39">
        <f>'指標01-10元表'!Q22</f>
        <v>1.6700000000000017</v>
      </c>
      <c r="P22" s="24">
        <f>'指標01-10元表'!S22</f>
        <v>5</v>
      </c>
      <c r="Q22" s="45" t="s">
        <v>50</v>
      </c>
      <c r="R22" s="75">
        <f>'指標01-10元表'!V22</f>
        <v>595366</v>
      </c>
      <c r="S22" s="76">
        <f>'指標01-10元表'!W22</f>
        <v>82950</v>
      </c>
      <c r="T22" s="2"/>
      <c r="U22" s="24">
        <f>'指標01-10元表'!Y22</f>
        <v>7</v>
      </c>
      <c r="V22" s="45" t="s">
        <v>50</v>
      </c>
      <c r="W22" s="75">
        <f>'指標01-10元表'!AB22</f>
        <v>589791</v>
      </c>
      <c r="X22" s="76">
        <f>'指標01-10元表'!AC22</f>
        <v>78306</v>
      </c>
      <c r="Z22" s="24">
        <f>'指標01-10元表'!AE22</f>
        <v>6</v>
      </c>
      <c r="AA22" s="45" t="s">
        <v>50</v>
      </c>
      <c r="AB22" s="75">
        <f>'指標01-10元表'!AH22</f>
        <v>54751</v>
      </c>
      <c r="AC22" s="77">
        <f>'指標01-10元表'!AI22</f>
        <v>103.34</v>
      </c>
      <c r="AD22" s="2"/>
      <c r="AE22" s="24">
        <f>'指標01-10元表'!AK22</f>
        <v>17</v>
      </c>
      <c r="AF22" s="45" t="s">
        <v>50</v>
      </c>
      <c r="AG22" s="75">
        <f>'指標01-10元表'!AN22</f>
        <v>2</v>
      </c>
      <c r="AH22" s="78">
        <f>'指標01-10元表'!AO22</f>
        <v>0.02</v>
      </c>
      <c r="AJ22" s="24">
        <f>'指標01-10元表'!AQ22</f>
        <v>19</v>
      </c>
      <c r="AK22" s="45" t="s">
        <v>50</v>
      </c>
      <c r="AL22" s="154">
        <f>'指標01-10元表'!AT22</f>
        <v>74211</v>
      </c>
      <c r="AM22" s="77">
        <f>'指標01-10元表'!AU22</f>
        <v>98.66</v>
      </c>
      <c r="AO22" s="24">
        <f>'指標01-10元表'!AW22</f>
        <v>19</v>
      </c>
      <c r="AP22" s="45" t="s">
        <v>50</v>
      </c>
      <c r="AQ22" s="154">
        <f>'指標01-10元表'!AZ22</f>
        <v>67676</v>
      </c>
      <c r="AR22" s="77">
        <f>'指標01-10元表'!BA22</f>
        <v>99.14</v>
      </c>
      <c r="AT22" s="24">
        <f>'指標01-10元表'!BC22</f>
        <v>5</v>
      </c>
      <c r="AU22" s="45" t="s">
        <v>50</v>
      </c>
      <c r="AV22" s="155">
        <f>'指標01-10元表'!BF22</f>
        <v>85.39</v>
      </c>
      <c r="AW22" s="77">
        <f>'指標01-10元表'!BG22</f>
        <v>1.2600000000000051</v>
      </c>
      <c r="AY22" s="24">
        <f>'指標01-10元表'!BI22</f>
        <v>4</v>
      </c>
      <c r="AZ22" s="45" t="s">
        <v>50</v>
      </c>
      <c r="BA22" s="155">
        <f>'指標01-10元表'!BL22</f>
        <v>97.67</v>
      </c>
      <c r="BB22" s="77">
        <f>'指標01-10元表'!BM22</f>
        <v>0.15000000000000568</v>
      </c>
    </row>
    <row r="23" spans="1:54" s="1" customFormat="1" ht="16.5" customHeight="1">
      <c r="A23" s="35">
        <f>'指標01-10元表'!A23</f>
        <v>14</v>
      </c>
      <c r="B23" s="42" t="s">
        <v>50</v>
      </c>
      <c r="C23" s="28">
        <f>'指標01-10元表'!D23</f>
        <v>25.76</v>
      </c>
      <c r="D23" s="29">
        <f>'指標01-10元表'!E23</f>
        <v>-0.5999999999999979</v>
      </c>
      <c r="F23" s="35">
        <f>'指標01-10元表'!G23</f>
        <v>4</v>
      </c>
      <c r="G23" s="42" t="s">
        <v>50</v>
      </c>
      <c r="H23" s="32">
        <f>'指標01-10元表'!J23</f>
        <v>6.28</v>
      </c>
      <c r="I23" s="29">
        <f>'指標01-10元表'!K23</f>
        <v>-1.17</v>
      </c>
      <c r="K23" s="36">
        <f>'指標01-10元表'!M23</f>
        <v>14</v>
      </c>
      <c r="L23" s="44" t="s">
        <v>49</v>
      </c>
      <c r="M23" s="22">
        <f>'指標01-10元表'!P23</f>
        <v>42.34</v>
      </c>
      <c r="N23" s="13">
        <f>'指標01-10元表'!Q23</f>
        <v>2.3100000000000023</v>
      </c>
      <c r="P23" s="15">
        <f>'指標01-10元表'!S23</f>
        <v>6</v>
      </c>
      <c r="Q23" s="43" t="s">
        <v>51</v>
      </c>
      <c r="R23" s="66">
        <f>'指標01-10元表'!V23</f>
        <v>595006</v>
      </c>
      <c r="S23" s="67">
        <f>'指標01-10元表'!W23</f>
        <v>95758</v>
      </c>
      <c r="T23" s="2"/>
      <c r="U23" s="15">
        <f>'指標01-10元表'!Y23</f>
        <v>5</v>
      </c>
      <c r="V23" s="43" t="s">
        <v>51</v>
      </c>
      <c r="W23" s="66">
        <f>'指標01-10元表'!AB23</f>
        <v>594699</v>
      </c>
      <c r="X23" s="67">
        <f>'指標01-10元表'!AC23</f>
        <v>99253</v>
      </c>
      <c r="Z23" s="15">
        <f>'指標01-10元表'!AE23</f>
        <v>20</v>
      </c>
      <c r="AA23" s="43" t="s">
        <v>51</v>
      </c>
      <c r="AB23" s="66">
        <f>'指標01-10元表'!AH23</f>
        <v>51410</v>
      </c>
      <c r="AC23" s="68">
        <f>'指標01-10元表'!AI23</f>
        <v>100.02</v>
      </c>
      <c r="AD23" s="2"/>
      <c r="AE23" s="15">
        <f>'指標01-10元表'!AK23</f>
        <v>1</v>
      </c>
      <c r="AF23" s="43" t="s">
        <v>51</v>
      </c>
      <c r="AG23" s="66">
        <f>'指標01-10元表'!AN23</f>
        <v>115915</v>
      </c>
      <c r="AH23" s="69">
        <f>'指標01-10元表'!AO23</f>
        <v>89.42</v>
      </c>
      <c r="AJ23" s="15">
        <f>'指標01-10元表'!AQ23</f>
        <v>20</v>
      </c>
      <c r="AK23" s="43" t="s">
        <v>51</v>
      </c>
      <c r="AL23" s="150">
        <f>'指標01-10元表'!AT23</f>
        <v>57109</v>
      </c>
      <c r="AM23" s="68">
        <f>'指標01-10元表'!AU23</f>
        <v>104.04</v>
      </c>
      <c r="AO23" s="15">
        <f>'指標01-10元表'!AW23</f>
        <v>20</v>
      </c>
      <c r="AP23" s="43" t="s">
        <v>51</v>
      </c>
      <c r="AQ23" s="150">
        <f>'指標01-10元表'!AZ23</f>
        <v>53580</v>
      </c>
      <c r="AR23" s="68">
        <f>'指標01-10元表'!BA23</f>
        <v>104.3</v>
      </c>
      <c r="AT23" s="15">
        <f>'指標01-10元表'!BC23</f>
        <v>3</v>
      </c>
      <c r="AU23" s="43" t="s">
        <v>51</v>
      </c>
      <c r="AV23" s="151">
        <f>'指標01-10元表'!BF23</f>
        <v>89.66</v>
      </c>
      <c r="AW23" s="68">
        <f>'指標01-10元表'!BG23</f>
        <v>-0.29999999999999716</v>
      </c>
      <c r="AY23" s="15">
        <f>'指標01-10元表'!BI23</f>
        <v>3</v>
      </c>
      <c r="AZ23" s="43" t="s">
        <v>51</v>
      </c>
      <c r="BA23" s="151">
        <f>'指標01-10元表'!BL23</f>
        <v>98.74</v>
      </c>
      <c r="BB23" s="68">
        <f>'指標01-10元表'!BM23</f>
        <v>0.1700000000000017</v>
      </c>
    </row>
    <row r="24" spans="1:54" s="1" customFormat="1" ht="16.5" customHeight="1">
      <c r="A24" s="15">
        <f>'指標01-10元表'!A24</f>
        <v>1</v>
      </c>
      <c r="B24" s="43" t="s">
        <v>51</v>
      </c>
      <c r="C24" s="16">
        <f>'指標01-10元表'!D24</f>
        <v>39.8</v>
      </c>
      <c r="D24" s="12">
        <f>'指標01-10元表'!E24</f>
        <v>-0.6700000000000017</v>
      </c>
      <c r="F24" s="15">
        <f>'指標01-10元表'!G24</f>
        <v>1</v>
      </c>
      <c r="G24" s="43" t="s">
        <v>51</v>
      </c>
      <c r="H24" s="18">
        <f>'指標01-10元表'!J24</f>
        <v>8.52</v>
      </c>
      <c r="I24" s="12">
        <f>'指標01-10元表'!K24</f>
        <v>-1.9600000000000009</v>
      </c>
      <c r="K24" s="24">
        <f>'指標01-10元表'!M24</f>
        <v>6</v>
      </c>
      <c r="L24" s="45" t="s">
        <v>50</v>
      </c>
      <c r="M24" s="33">
        <f>'指標01-10元表'!P24</f>
        <v>45.3</v>
      </c>
      <c r="N24" s="26">
        <f>'指標01-10元表'!Q24</f>
        <v>2.219999999999999</v>
      </c>
      <c r="P24" s="15">
        <f>'指標01-10元表'!S24</f>
        <v>13</v>
      </c>
      <c r="Q24" s="43" t="s">
        <v>52</v>
      </c>
      <c r="R24" s="66">
        <f>'指標01-10元表'!V24</f>
        <v>577710</v>
      </c>
      <c r="S24" s="67">
        <f>'指標01-10元表'!W24</f>
        <v>94248</v>
      </c>
      <c r="T24" s="2"/>
      <c r="U24" s="15">
        <f>'指標01-10元表'!Y24</f>
        <v>12</v>
      </c>
      <c r="V24" s="43" t="s">
        <v>52</v>
      </c>
      <c r="W24" s="66">
        <f>'指標01-10元表'!AB24</f>
        <v>573718</v>
      </c>
      <c r="X24" s="67">
        <f>'指標01-10元表'!AC24</f>
        <v>93092</v>
      </c>
      <c r="Z24" s="15">
        <f>'指標01-10元表'!AE24</f>
        <v>2</v>
      </c>
      <c r="AA24" s="43" t="s">
        <v>52</v>
      </c>
      <c r="AB24" s="66">
        <f>'指標01-10元表'!AH24</f>
        <v>56730</v>
      </c>
      <c r="AC24" s="68">
        <f>'指標01-10元表'!AI24</f>
        <v>108.37</v>
      </c>
      <c r="AD24" s="2"/>
      <c r="AE24" s="15">
        <f>'指標01-10元表'!AK24</f>
        <v>10</v>
      </c>
      <c r="AF24" s="43" t="s">
        <v>52</v>
      </c>
      <c r="AG24" s="66">
        <f>'指標01-10元表'!AN24</f>
        <v>18226</v>
      </c>
      <c r="AH24" s="69">
        <f>'指標01-10元表'!AO24</f>
        <v>77.42</v>
      </c>
      <c r="AJ24" s="15">
        <f>'指標01-10元表'!AQ24</f>
        <v>14</v>
      </c>
      <c r="AK24" s="43" t="s">
        <v>52</v>
      </c>
      <c r="AL24" s="150">
        <f>'指標01-10元表'!AT24</f>
        <v>82736</v>
      </c>
      <c r="AM24" s="68">
        <f>'指標01-10元表'!AU24</f>
        <v>98.16</v>
      </c>
      <c r="AO24" s="15">
        <f>'指標01-10元表'!AW24</f>
        <v>12</v>
      </c>
      <c r="AP24" s="43" t="s">
        <v>52</v>
      </c>
      <c r="AQ24" s="150">
        <f>'指標01-10元表'!AZ24</f>
        <v>77087</v>
      </c>
      <c r="AR24" s="68">
        <f>'指標01-10元表'!BA24</f>
        <v>98.5</v>
      </c>
      <c r="AT24" s="15">
        <f>'指標01-10元表'!BC24</f>
        <v>15</v>
      </c>
      <c r="AU24" s="43" t="s">
        <v>52</v>
      </c>
      <c r="AV24" s="151">
        <f>'指標01-10元表'!BF24</f>
        <v>71.81</v>
      </c>
      <c r="AW24" s="68">
        <f>'指標01-10元表'!BG24</f>
        <v>2.4200000000000017</v>
      </c>
      <c r="AY24" s="15">
        <f>'指標01-10元表'!BI24</f>
        <v>19</v>
      </c>
      <c r="AZ24" s="43" t="s">
        <v>52</v>
      </c>
      <c r="BA24" s="151">
        <f>'指標01-10元表'!BL24</f>
        <v>92.47</v>
      </c>
      <c r="BB24" s="68">
        <f>'指標01-10元表'!BM24</f>
        <v>1.8100000000000023</v>
      </c>
    </row>
    <row r="25" spans="1:54" s="1" customFormat="1" ht="16.5" customHeight="1">
      <c r="A25" s="15">
        <f>'指標01-10元表'!A25</f>
        <v>16</v>
      </c>
      <c r="B25" s="43" t="s">
        <v>52</v>
      </c>
      <c r="C25" s="16">
        <f>'指標01-10元表'!D25</f>
        <v>24.04</v>
      </c>
      <c r="D25" s="12">
        <f>'指標01-10元表'!E25</f>
        <v>-0.4299999999999997</v>
      </c>
      <c r="F25" s="15">
        <f>'指標01-10元表'!G25</f>
        <v>12</v>
      </c>
      <c r="G25" s="43" t="s">
        <v>52</v>
      </c>
      <c r="H25" s="18">
        <f>'指標01-10元表'!J25</f>
        <v>4.6</v>
      </c>
      <c r="I25" s="12">
        <f>'指標01-10元表'!K25</f>
        <v>-0.9900000000000002</v>
      </c>
      <c r="K25" s="15">
        <f>'指標01-10元表'!M25</f>
        <v>4</v>
      </c>
      <c r="L25" s="43" t="s">
        <v>51</v>
      </c>
      <c r="M25" s="21">
        <f>'指標01-10元表'!P25</f>
        <v>47.33</v>
      </c>
      <c r="N25" s="12">
        <f>'指標01-10元表'!Q25</f>
        <v>4.539999999999999</v>
      </c>
      <c r="P25" s="15">
        <f>'指標01-10元表'!S25</f>
        <v>16</v>
      </c>
      <c r="Q25" s="43" t="s">
        <v>53</v>
      </c>
      <c r="R25" s="66">
        <f>'指標01-10元表'!V25</f>
        <v>564374</v>
      </c>
      <c r="S25" s="67">
        <f>'指標01-10元表'!W25</f>
        <v>85727</v>
      </c>
      <c r="T25" s="2"/>
      <c r="U25" s="15">
        <f>'指標01-10元表'!Y25</f>
        <v>16</v>
      </c>
      <c r="V25" s="43" t="s">
        <v>53</v>
      </c>
      <c r="W25" s="66">
        <f>'指標01-10元表'!AB25</f>
        <v>560416</v>
      </c>
      <c r="X25" s="67">
        <f>'指標01-10元表'!AC25</f>
        <v>84179</v>
      </c>
      <c r="Z25" s="15">
        <f>'指標01-10元表'!AE25</f>
        <v>17</v>
      </c>
      <c r="AA25" s="43" t="s">
        <v>53</v>
      </c>
      <c r="AB25" s="66">
        <f>'指標01-10元表'!AH25</f>
        <v>53060</v>
      </c>
      <c r="AC25" s="68">
        <f>'指標01-10元表'!AI25</f>
        <v>101.85</v>
      </c>
      <c r="AD25" s="2"/>
      <c r="AE25" s="15">
        <f>'指標01-10元表'!AK25</f>
        <v>15</v>
      </c>
      <c r="AF25" s="43" t="s">
        <v>53</v>
      </c>
      <c r="AG25" s="66">
        <f>'指標01-10元表'!AN25</f>
        <v>3448</v>
      </c>
      <c r="AH25" s="69">
        <f>'指標01-10元表'!AO25</f>
        <v>28.26</v>
      </c>
      <c r="AJ25" s="15">
        <f>'指標01-10元表'!AQ25</f>
        <v>10</v>
      </c>
      <c r="AK25" s="43" t="s">
        <v>53</v>
      </c>
      <c r="AL25" s="150">
        <f>'指標01-10元表'!AT25</f>
        <v>84430</v>
      </c>
      <c r="AM25" s="68">
        <f>'指標01-10元表'!AU25</f>
        <v>93.93</v>
      </c>
      <c r="AO25" s="15">
        <f>'指標01-10元表'!AW25</f>
        <v>14</v>
      </c>
      <c r="AP25" s="43" t="s">
        <v>53</v>
      </c>
      <c r="AQ25" s="150">
        <f>'指標01-10元表'!AZ25</f>
        <v>76360</v>
      </c>
      <c r="AR25" s="68">
        <f>'指標01-10元表'!BA25</f>
        <v>94.23</v>
      </c>
      <c r="AT25" s="15">
        <f>'指標01-10元表'!BC25</f>
        <v>4</v>
      </c>
      <c r="AU25" s="43" t="s">
        <v>53</v>
      </c>
      <c r="AV25" s="151">
        <f>'指標01-10元表'!BF25</f>
        <v>85.61</v>
      </c>
      <c r="AW25" s="68">
        <f>'指標01-10元表'!BG25</f>
        <v>-0.6899999999999977</v>
      </c>
      <c r="AY25" s="15">
        <f>'指標01-10元表'!BI25</f>
        <v>5</v>
      </c>
      <c r="AZ25" s="43" t="s">
        <v>53</v>
      </c>
      <c r="BA25" s="151">
        <f>'指標01-10元表'!BL25</f>
        <v>96.12</v>
      </c>
      <c r="BB25" s="68">
        <f>'指標01-10元表'!BM25</f>
        <v>-0.4099999999999966</v>
      </c>
    </row>
    <row r="26" spans="1:54" s="1" customFormat="1" ht="16.5" customHeight="1">
      <c r="A26" s="15">
        <f>'指標01-10元表'!A26</f>
        <v>2</v>
      </c>
      <c r="B26" s="43" t="s">
        <v>53</v>
      </c>
      <c r="C26" s="16">
        <f>'指標01-10元表'!D26</f>
        <v>33.27</v>
      </c>
      <c r="D26" s="12">
        <f>'指標01-10元表'!E26</f>
        <v>-1.0799999999999983</v>
      </c>
      <c r="F26" s="15">
        <f>'指標01-10元表'!G26</f>
        <v>5</v>
      </c>
      <c r="G26" s="43" t="s">
        <v>53</v>
      </c>
      <c r="H26" s="18">
        <f>'指標01-10元表'!J26</f>
        <v>6.25</v>
      </c>
      <c r="I26" s="12">
        <f>'指標01-10元表'!K26</f>
        <v>-1.0599999999999996</v>
      </c>
      <c r="K26" s="15">
        <f>'指標01-10元表'!M26</f>
        <v>8</v>
      </c>
      <c r="L26" s="43" t="s">
        <v>52</v>
      </c>
      <c r="M26" s="21">
        <f>'指標01-10元表'!P26</f>
        <v>43.81</v>
      </c>
      <c r="N26" s="12">
        <f>'指標01-10元表'!Q26</f>
        <v>2.6700000000000017</v>
      </c>
      <c r="P26" s="40">
        <f>'指標01-10元表'!S26</f>
        <v>9</v>
      </c>
      <c r="Q26" s="46" t="s">
        <v>54</v>
      </c>
      <c r="R26" s="79">
        <f>'指標01-10元表'!V26</f>
        <v>584496</v>
      </c>
      <c r="S26" s="80">
        <f>'指標01-10元表'!W26</f>
        <v>102373</v>
      </c>
      <c r="T26" s="2"/>
      <c r="U26" s="40">
        <f>'指標01-10元表'!Y26</f>
        <v>6</v>
      </c>
      <c r="V26" s="46" t="s">
        <v>54</v>
      </c>
      <c r="W26" s="79">
        <f>'指標01-10元表'!AB26</f>
        <v>593051</v>
      </c>
      <c r="X26" s="80">
        <f>'指標01-10元表'!AC26</f>
        <v>113002</v>
      </c>
      <c r="Z26" s="40">
        <f>'指標01-10元表'!AE26</f>
        <v>10</v>
      </c>
      <c r="AA26" s="46" t="s">
        <v>54</v>
      </c>
      <c r="AB26" s="79">
        <f>'指標01-10元表'!AH26</f>
        <v>54139</v>
      </c>
      <c r="AC26" s="81">
        <f>'指標01-10元表'!AI26</f>
        <v>104.37</v>
      </c>
      <c r="AD26" s="2"/>
      <c r="AE26" s="40">
        <f>'指標01-10元表'!AK26</f>
        <v>18</v>
      </c>
      <c r="AF26" s="46" t="s">
        <v>54</v>
      </c>
      <c r="AG26" s="79">
        <f>'指標01-10元表'!AN26</f>
        <v>1</v>
      </c>
      <c r="AH26" s="82">
        <f>'指標01-10元表'!AO26</f>
        <v>100</v>
      </c>
      <c r="AJ26" s="40">
        <f>'指標01-10元表'!AQ26</f>
        <v>5</v>
      </c>
      <c r="AK26" s="46" t="s">
        <v>54</v>
      </c>
      <c r="AL26" s="156">
        <f>'指標01-10元表'!AT26</f>
        <v>89099</v>
      </c>
      <c r="AM26" s="81">
        <f>'指標01-10元表'!AU26</f>
        <v>96.31</v>
      </c>
      <c r="AO26" s="40">
        <f>'指標01-10元表'!AW26</f>
        <v>7</v>
      </c>
      <c r="AP26" s="46" t="s">
        <v>54</v>
      </c>
      <c r="AQ26" s="156">
        <f>'指標01-10元表'!AZ26</f>
        <v>81248</v>
      </c>
      <c r="AR26" s="81">
        <f>'指標01-10元表'!BA26</f>
        <v>96.41</v>
      </c>
      <c r="AT26" s="40">
        <f>'指標01-10元表'!BC26</f>
        <v>7</v>
      </c>
      <c r="AU26" s="46" t="s">
        <v>54</v>
      </c>
      <c r="AV26" s="157">
        <f>'指標01-10元表'!BF26</f>
        <v>80.94</v>
      </c>
      <c r="AW26" s="81">
        <f>'指標01-10元表'!BG26</f>
        <v>-0.3100000000000023</v>
      </c>
      <c r="AY26" s="40">
        <f>'指標01-10元表'!BI26</f>
        <v>9</v>
      </c>
      <c r="AZ26" s="46" t="s">
        <v>54</v>
      </c>
      <c r="BA26" s="157">
        <f>'指標01-10元表'!BL26</f>
        <v>93.66</v>
      </c>
      <c r="BB26" s="81">
        <f>'指標01-10元表'!BM26</f>
        <v>-0.21999999999999886</v>
      </c>
    </row>
    <row r="27" spans="1:54" s="1" customFormat="1" ht="16.5" customHeight="1">
      <c r="A27" s="36">
        <f>'指標01-10元表'!A27</f>
        <v>5</v>
      </c>
      <c r="B27" s="44" t="s">
        <v>54</v>
      </c>
      <c r="C27" s="17">
        <f>'指標01-10元表'!D27</f>
        <v>30.08</v>
      </c>
      <c r="D27" s="13">
        <f>'指標01-10元表'!E27</f>
        <v>-0.9500000000000028</v>
      </c>
      <c r="F27" s="36">
        <f>'指標01-10元表'!G27</f>
        <v>15</v>
      </c>
      <c r="G27" s="44" t="s">
        <v>54</v>
      </c>
      <c r="H27" s="19">
        <f>'指標01-10元表'!J27</f>
        <v>4.53</v>
      </c>
      <c r="I27" s="13">
        <f>'指標01-10元表'!K27</f>
        <v>0.16999999999999993</v>
      </c>
      <c r="K27" s="40">
        <f>'指標01-10元表'!M27</f>
        <v>17</v>
      </c>
      <c r="L27" s="46" t="s">
        <v>53</v>
      </c>
      <c r="M27" s="41">
        <f>'指標01-10元表'!P27</f>
        <v>39.38</v>
      </c>
      <c r="N27" s="39">
        <f>'指標01-10元表'!Q27</f>
        <v>2.210000000000001</v>
      </c>
      <c r="P27" s="35">
        <f>'指標01-10元表'!S27</f>
        <v>1</v>
      </c>
      <c r="Q27" s="42" t="s">
        <v>55</v>
      </c>
      <c r="R27" s="62">
        <f>'指標01-10元表'!V27</f>
        <v>675498</v>
      </c>
      <c r="S27" s="63">
        <f>'指標01-10元表'!W27</f>
        <v>136127</v>
      </c>
      <c r="T27" s="2"/>
      <c r="U27" s="35">
        <f>'指標01-10元表'!Y27</f>
        <v>1</v>
      </c>
      <c r="V27" s="42" t="s">
        <v>55</v>
      </c>
      <c r="W27" s="62">
        <f>'指標01-10元表'!AB27</f>
        <v>659797</v>
      </c>
      <c r="X27" s="63">
        <f>'指標01-10元表'!AC27</f>
        <v>132511</v>
      </c>
      <c r="Z27" s="35">
        <f>'指標01-10元表'!AE27</f>
        <v>18</v>
      </c>
      <c r="AA27" s="42" t="s">
        <v>55</v>
      </c>
      <c r="AB27" s="62">
        <f>'指標01-10元表'!AH27</f>
        <v>52564</v>
      </c>
      <c r="AC27" s="64">
        <f>'指標01-10元表'!AI27</f>
        <v>99.25</v>
      </c>
      <c r="AD27" s="2"/>
      <c r="AE27" s="35">
        <f>'指標01-10元表'!AK27</f>
        <v>4</v>
      </c>
      <c r="AF27" s="42" t="s">
        <v>55</v>
      </c>
      <c r="AG27" s="62">
        <f>'指標01-10元表'!AN27</f>
        <v>46725</v>
      </c>
      <c r="AH27" s="65">
        <f>'指標01-10元表'!AO27</f>
        <v>1889.41</v>
      </c>
      <c r="AJ27" s="35">
        <f>'指標01-10元表'!AQ27</f>
        <v>12</v>
      </c>
      <c r="AK27" s="42" t="s">
        <v>55</v>
      </c>
      <c r="AL27" s="148">
        <f>'指標01-10元表'!AT27</f>
        <v>83433</v>
      </c>
      <c r="AM27" s="64">
        <f>'指標01-10元表'!AU27</f>
        <v>96.08</v>
      </c>
      <c r="AO27" s="35">
        <f>'指標01-10元表'!AW27</f>
        <v>13</v>
      </c>
      <c r="AP27" s="42" t="s">
        <v>55</v>
      </c>
      <c r="AQ27" s="148">
        <f>'指標01-10元表'!AZ27</f>
        <v>76404</v>
      </c>
      <c r="AR27" s="64">
        <f>'指標01-10元表'!BA27</f>
        <v>96.22</v>
      </c>
      <c r="AT27" s="35">
        <f>'指標01-10元表'!BC27</f>
        <v>11</v>
      </c>
      <c r="AU27" s="42" t="s">
        <v>55</v>
      </c>
      <c r="AV27" s="149">
        <f>'指標01-10元表'!BF27</f>
        <v>76.8</v>
      </c>
      <c r="AW27" s="64">
        <f>'指標01-10元表'!BG27</f>
        <v>0.45000000000000284</v>
      </c>
      <c r="AY27" s="35">
        <f>'指標01-10元表'!BI27</f>
        <v>17</v>
      </c>
      <c r="AZ27" s="42" t="s">
        <v>55</v>
      </c>
      <c r="BA27" s="149">
        <f>'指標01-10元表'!BL27</f>
        <v>92.91</v>
      </c>
      <c r="BB27" s="64">
        <f>'指標01-10元表'!BM27</f>
        <v>0.09999999999999432</v>
      </c>
    </row>
    <row r="28" spans="1:54" s="1" customFormat="1" ht="16.5" customHeight="1">
      <c r="A28" s="24">
        <f>'指標01-10元表'!A28</f>
        <v>12</v>
      </c>
      <c r="B28" s="45" t="s">
        <v>55</v>
      </c>
      <c r="C28" s="25">
        <f>'指標01-10元表'!D28</f>
        <v>26.48</v>
      </c>
      <c r="D28" s="26">
        <f>'指標01-10元表'!E28</f>
        <v>-0.35999999999999943</v>
      </c>
      <c r="F28" s="24">
        <f>'指標01-10元表'!G28</f>
        <v>2</v>
      </c>
      <c r="G28" s="45" t="s">
        <v>55</v>
      </c>
      <c r="H28" s="31">
        <f>'指標01-10元表'!J28</f>
        <v>7.01</v>
      </c>
      <c r="I28" s="26">
        <f>'指標01-10元表'!K28</f>
        <v>-1.5999999999999996</v>
      </c>
      <c r="K28" s="36">
        <f>'指標01-10元表'!M28</f>
        <v>15</v>
      </c>
      <c r="L28" s="44" t="s">
        <v>54</v>
      </c>
      <c r="M28" s="22">
        <f>'指標01-10元表'!P28</f>
        <v>41.4</v>
      </c>
      <c r="N28" s="13">
        <f>'指標01-10元表'!Q28</f>
        <v>2.539999999999999</v>
      </c>
      <c r="P28" s="15">
        <f>'指標01-10元表'!S28</f>
        <v>4</v>
      </c>
      <c r="Q28" s="43" t="s">
        <v>56</v>
      </c>
      <c r="R28" s="66">
        <f>'指標01-10元表'!V28</f>
        <v>614380</v>
      </c>
      <c r="S28" s="67">
        <f>'指標01-10元表'!W28</f>
        <v>74276</v>
      </c>
      <c r="T28" s="2"/>
      <c r="U28" s="15">
        <f>'指標01-10元表'!Y28</f>
        <v>4</v>
      </c>
      <c r="V28" s="43" t="s">
        <v>56</v>
      </c>
      <c r="W28" s="66">
        <f>'指標01-10元表'!AB28</f>
        <v>595262</v>
      </c>
      <c r="X28" s="67">
        <f>'指標01-10元表'!AC28</f>
        <v>82870</v>
      </c>
      <c r="Z28" s="15">
        <f>'指標01-10元表'!AE28</f>
        <v>11</v>
      </c>
      <c r="AA28" s="43" t="s">
        <v>56</v>
      </c>
      <c r="AB28" s="66">
        <f>'指標01-10元表'!AH28</f>
        <v>54091</v>
      </c>
      <c r="AC28" s="68">
        <f>'指標01-10元表'!AI28</f>
        <v>102.65</v>
      </c>
      <c r="AD28" s="2"/>
      <c r="AE28" s="15">
        <f>'指標01-10元表'!AK28</f>
        <v>6</v>
      </c>
      <c r="AF28" s="43" t="s">
        <v>56</v>
      </c>
      <c r="AG28" s="66">
        <f>'指標01-10元表'!AN28</f>
        <v>34636</v>
      </c>
      <c r="AH28" s="69">
        <f>'指標01-10元表'!AO28</f>
        <v>100.74</v>
      </c>
      <c r="AJ28" s="15">
        <f>'指標01-10元表'!AQ28</f>
        <v>15</v>
      </c>
      <c r="AK28" s="43" t="s">
        <v>56</v>
      </c>
      <c r="AL28" s="150">
        <f>'指標01-10元表'!AT28</f>
        <v>81927</v>
      </c>
      <c r="AM28" s="68">
        <f>'指標01-10元表'!AU28</f>
        <v>106.27</v>
      </c>
      <c r="AO28" s="15">
        <f>'指標01-10元表'!AW28</f>
        <v>11</v>
      </c>
      <c r="AP28" s="43" t="s">
        <v>56</v>
      </c>
      <c r="AQ28" s="150">
        <f>'指標01-10元表'!AZ28</f>
        <v>77347</v>
      </c>
      <c r="AR28" s="68">
        <f>'指標01-10元表'!BA28</f>
        <v>106.9</v>
      </c>
      <c r="AT28" s="15">
        <f>'指標01-10元表'!BC28</f>
        <v>9</v>
      </c>
      <c r="AU28" s="43" t="s">
        <v>56</v>
      </c>
      <c r="AV28" s="151">
        <f>'指標01-10元表'!BF28</f>
        <v>78.32</v>
      </c>
      <c r="AW28" s="68">
        <f>'指標01-10元表'!BG28</f>
        <v>1.9699999999999989</v>
      </c>
      <c r="AY28" s="15">
        <f>'指標01-10元表'!BI28</f>
        <v>14</v>
      </c>
      <c r="AZ28" s="43" t="s">
        <v>56</v>
      </c>
      <c r="BA28" s="151">
        <f>'指標01-10元表'!BL28</f>
        <v>93.26</v>
      </c>
      <c r="BB28" s="68">
        <f>'指標01-10元表'!BM28</f>
        <v>0.13000000000000966</v>
      </c>
    </row>
    <row r="29" spans="1:54" s="1" customFormat="1" ht="16.5" customHeight="1">
      <c r="A29" s="15">
        <f>'指標01-10元表'!A29</f>
        <v>15</v>
      </c>
      <c r="B29" s="43" t="s">
        <v>56</v>
      </c>
      <c r="C29" s="16">
        <f>'指標01-10元表'!D29</f>
        <v>25.35</v>
      </c>
      <c r="D29" s="12">
        <f>'指標01-10元表'!E29</f>
        <v>-0.379999999999999</v>
      </c>
      <c r="F29" s="15">
        <f>'指標01-10元表'!G29</f>
        <v>10</v>
      </c>
      <c r="G29" s="43" t="s">
        <v>56</v>
      </c>
      <c r="H29" s="18">
        <f>'指標01-10元表'!J29</f>
        <v>4.84</v>
      </c>
      <c r="I29" s="12">
        <f>'指標01-10元表'!K29</f>
        <v>-1</v>
      </c>
      <c r="K29" s="35">
        <f>'指標01-10元表'!M29</f>
        <v>2</v>
      </c>
      <c r="L29" s="42" t="s">
        <v>55</v>
      </c>
      <c r="M29" s="34">
        <f>'指標01-10元表'!P29</f>
        <v>48.56</v>
      </c>
      <c r="N29" s="29">
        <f>'指標01-10元表'!Q29</f>
        <v>2.1500000000000057</v>
      </c>
      <c r="P29" s="36">
        <f>'指標01-10元表'!S29</f>
        <v>7</v>
      </c>
      <c r="Q29" s="44" t="s">
        <v>57</v>
      </c>
      <c r="R29" s="70">
        <f>'指標01-10元表'!V29</f>
        <v>586447</v>
      </c>
      <c r="S29" s="71">
        <f>'指標01-10元表'!W29</f>
        <v>75557</v>
      </c>
      <c r="T29" s="2"/>
      <c r="U29" s="36">
        <f>'指標01-10元表'!Y29</f>
        <v>9</v>
      </c>
      <c r="V29" s="44" t="s">
        <v>57</v>
      </c>
      <c r="W29" s="70">
        <f>'指標01-10元表'!AB29</f>
        <v>581158</v>
      </c>
      <c r="X29" s="71">
        <f>'指標01-10元表'!AC29</f>
        <v>76849</v>
      </c>
      <c r="Z29" s="36">
        <f>'指標01-10元表'!AE29</f>
        <v>15</v>
      </c>
      <c r="AA29" s="44" t="s">
        <v>57</v>
      </c>
      <c r="AB29" s="70">
        <f>'指標01-10元表'!AH29</f>
        <v>53769</v>
      </c>
      <c r="AC29" s="72">
        <f>'指標01-10元表'!AI29</f>
        <v>102.88</v>
      </c>
      <c r="AD29" s="2"/>
      <c r="AE29" s="36">
        <f>'指標01-10元表'!AK29</f>
        <v>9</v>
      </c>
      <c r="AF29" s="44" t="s">
        <v>57</v>
      </c>
      <c r="AG29" s="70">
        <f>'指標01-10元表'!AN29</f>
        <v>20224</v>
      </c>
      <c r="AH29" s="73">
        <f>'指標01-10元表'!AO29</f>
        <v>104.36</v>
      </c>
      <c r="AJ29" s="36">
        <f>'指標01-10元表'!AQ29</f>
        <v>18</v>
      </c>
      <c r="AK29" s="44" t="s">
        <v>57</v>
      </c>
      <c r="AL29" s="152">
        <f>'指標01-10元表'!AT29</f>
        <v>75395</v>
      </c>
      <c r="AM29" s="72">
        <f>'指標01-10元表'!AU29</f>
        <v>97.31</v>
      </c>
      <c r="AO29" s="36">
        <f>'指標01-10元表'!AW29</f>
        <v>18</v>
      </c>
      <c r="AP29" s="44" t="s">
        <v>57</v>
      </c>
      <c r="AQ29" s="152">
        <f>'指標01-10元表'!AZ29</f>
        <v>69100</v>
      </c>
      <c r="AR29" s="72">
        <f>'指標01-10元表'!BA29</f>
        <v>97.39</v>
      </c>
      <c r="AT29" s="36">
        <f>'指標01-10元表'!BC29</f>
        <v>14</v>
      </c>
      <c r="AU29" s="44" t="s">
        <v>57</v>
      </c>
      <c r="AV29" s="153">
        <f>'指標01-10元表'!BF29</f>
        <v>73.91</v>
      </c>
      <c r="AW29" s="72">
        <f>'指標01-10元表'!BG29</f>
        <v>0.3400000000000034</v>
      </c>
      <c r="AY29" s="36">
        <f>'指標01-10元表'!BI29</f>
        <v>6</v>
      </c>
      <c r="AZ29" s="44" t="s">
        <v>57</v>
      </c>
      <c r="BA29" s="153">
        <f>'指標01-10元表'!BL29</f>
        <v>95.56</v>
      </c>
      <c r="BB29" s="72">
        <f>'指標01-10元表'!BM29</f>
        <v>0.75</v>
      </c>
    </row>
    <row r="30" spans="1:54" s="1" customFormat="1" ht="16.5" customHeight="1">
      <c r="A30" s="15">
        <f>'指標01-10元表'!A30</f>
        <v>6</v>
      </c>
      <c r="B30" s="44" t="s">
        <v>57</v>
      </c>
      <c r="C30" s="17">
        <f>'指標01-10元表'!D30</f>
        <v>29.11</v>
      </c>
      <c r="D30" s="13">
        <f>'指標01-10元表'!E30</f>
        <v>-0.33999999999999986</v>
      </c>
      <c r="F30" s="15">
        <f>'指標01-10元表'!G30</f>
        <v>3</v>
      </c>
      <c r="G30" s="44" t="s">
        <v>57</v>
      </c>
      <c r="H30" s="19">
        <f>'指標01-10元表'!J30</f>
        <v>6.44</v>
      </c>
      <c r="I30" s="13">
        <f>'指標01-10元表'!K30</f>
        <v>-1.7999999999999998</v>
      </c>
      <c r="K30" s="15">
        <f>'指標01-10元表'!M30</f>
        <v>10</v>
      </c>
      <c r="L30" s="43" t="s">
        <v>56</v>
      </c>
      <c r="M30" s="21">
        <f>'指標01-10元表'!P30</f>
        <v>43.72</v>
      </c>
      <c r="N30" s="12">
        <f>'指標01-10元表'!Q30</f>
        <v>1.9699999999999989</v>
      </c>
      <c r="P30" s="24">
        <f>'指標01-10元表'!S30</f>
        <v>20</v>
      </c>
      <c r="Q30" s="45" t="s">
        <v>58</v>
      </c>
      <c r="R30" s="75">
        <f>'指標01-10元表'!V30</f>
        <v>296707</v>
      </c>
      <c r="S30" s="76">
        <f>'指標01-10元表'!W30</f>
        <v>6642</v>
      </c>
      <c r="T30" s="2"/>
      <c r="U30" s="85">
        <f>'指標01-10元表'!Y30</f>
        <v>20</v>
      </c>
      <c r="V30" s="45" t="s">
        <v>58</v>
      </c>
      <c r="W30" s="75">
        <f>'指標01-10元表'!AB30</f>
        <v>266648</v>
      </c>
      <c r="X30" s="76">
        <f>'指標01-10元表'!AC30</f>
        <v>16442</v>
      </c>
      <c r="Z30" s="35">
        <f>'指標01-10元表'!AE30</f>
        <v>7</v>
      </c>
      <c r="AA30" s="42" t="s">
        <v>58</v>
      </c>
      <c r="AB30" s="62">
        <f>'指標01-10元表'!AH30</f>
        <v>54593</v>
      </c>
      <c r="AC30" s="64">
        <f>'指標01-10元表'!AI30</f>
        <v>104.35</v>
      </c>
      <c r="AD30" s="2"/>
      <c r="AE30" s="24">
        <f>'指標01-10元表'!AK30</f>
        <v>3</v>
      </c>
      <c r="AF30" s="45" t="s">
        <v>58</v>
      </c>
      <c r="AG30" s="75">
        <f>'指標01-10元表'!AN30</f>
        <v>73026</v>
      </c>
      <c r="AH30" s="78">
        <f>'指標01-10元表'!AO30</f>
        <v>101.52</v>
      </c>
      <c r="AJ30" s="24">
        <f>'指標01-10元表'!AQ30</f>
        <v>2</v>
      </c>
      <c r="AK30" s="45" t="s">
        <v>58</v>
      </c>
      <c r="AL30" s="154">
        <f>'指標01-10元表'!AT30</f>
        <v>175664</v>
      </c>
      <c r="AM30" s="77">
        <f>'指標01-10元表'!AU30</f>
        <v>103.03</v>
      </c>
      <c r="AO30" s="24">
        <f>'指標01-10元表'!AW30</f>
        <v>2</v>
      </c>
      <c r="AP30" s="45" t="s">
        <v>58</v>
      </c>
      <c r="AQ30" s="154">
        <f>'指標01-10元表'!AZ30</f>
        <v>160774</v>
      </c>
      <c r="AR30" s="77">
        <f>'指標01-10元表'!BA30</f>
        <v>103.1</v>
      </c>
      <c r="AT30" s="24">
        <f>'指標01-10元表'!BC30</f>
        <v>1</v>
      </c>
      <c r="AU30" s="45" t="s">
        <v>58</v>
      </c>
      <c r="AV30" s="155">
        <f>'指標01-10元表'!BF30</f>
        <v>100</v>
      </c>
      <c r="AW30" s="77">
        <f>'指標01-10元表'!BG30</f>
        <v>0</v>
      </c>
      <c r="AY30" s="24">
        <f>'指標01-10元表'!BI30</f>
        <v>1</v>
      </c>
      <c r="AZ30" s="45" t="s">
        <v>58</v>
      </c>
      <c r="BA30" s="155">
        <f>'指標01-10元表'!BL30</f>
        <v>100</v>
      </c>
      <c r="BB30" s="77">
        <f>'指標01-10元表'!BM30</f>
        <v>0</v>
      </c>
    </row>
    <row r="31" spans="1:54" ht="16.5" customHeight="1">
      <c r="A31" s="216" t="s">
        <v>60</v>
      </c>
      <c r="B31" s="216"/>
      <c r="C31" s="216"/>
      <c r="D31" s="216"/>
      <c r="F31" s="216" t="s">
        <v>61</v>
      </c>
      <c r="G31" s="216"/>
      <c r="H31" s="216"/>
      <c r="I31" s="216"/>
      <c r="K31" s="36">
        <f>'指標01-10元表'!M31</f>
        <v>5</v>
      </c>
      <c r="L31" s="44" t="s">
        <v>57</v>
      </c>
      <c r="M31" s="22">
        <f>'指標01-10元表'!P31</f>
        <v>46.9</v>
      </c>
      <c r="N31" s="13">
        <f>'指標01-10元表'!Q31</f>
        <v>2.3500000000000014</v>
      </c>
      <c r="P31" s="36">
        <f>'指標01-10元表'!S31</f>
        <v>19</v>
      </c>
      <c r="Q31" s="44" t="s">
        <v>59</v>
      </c>
      <c r="R31" s="70">
        <f>'指標01-10元表'!V31</f>
        <v>309117</v>
      </c>
      <c r="S31" s="71">
        <f>'指標01-10元表'!W31</f>
        <v>22976</v>
      </c>
      <c r="U31" s="86">
        <f>'指標01-10元表'!Y31</f>
        <v>19</v>
      </c>
      <c r="V31" s="44" t="s">
        <v>59</v>
      </c>
      <c r="W31" s="70">
        <f>'指標01-10元表'!AB31</f>
        <v>300531</v>
      </c>
      <c r="X31" s="71">
        <f>'指標01-10元表'!AC31</f>
        <v>14917</v>
      </c>
      <c r="Z31" s="36">
        <f>'指標01-10元表'!AE31</f>
        <v>1</v>
      </c>
      <c r="AA31" s="44" t="s">
        <v>59</v>
      </c>
      <c r="AB31" s="70">
        <f>'指標01-10元表'!AH31</f>
        <v>57727</v>
      </c>
      <c r="AC31" s="72">
        <f>'指標01-10元表'!AI31</f>
        <v>101.55</v>
      </c>
      <c r="AE31" s="36">
        <f>'指標01-10元表'!AK31</f>
        <v>2</v>
      </c>
      <c r="AF31" s="44" t="s">
        <v>59</v>
      </c>
      <c r="AG31" s="70">
        <f>'指標01-10元表'!AN31</f>
        <v>91264</v>
      </c>
      <c r="AH31" s="73">
        <f>'指標01-10元表'!AO31</f>
        <v>100.94</v>
      </c>
      <c r="AJ31" s="36">
        <f>'指標01-10元表'!AQ31</f>
        <v>1</v>
      </c>
      <c r="AK31" s="44" t="s">
        <v>59</v>
      </c>
      <c r="AL31" s="152">
        <f>'指標01-10元表'!AT31</f>
        <v>237154</v>
      </c>
      <c r="AM31" s="72">
        <f>'指標01-10元表'!AU31</f>
        <v>109.48</v>
      </c>
      <c r="AO31" s="36">
        <f>'指標01-10元表'!AW31</f>
        <v>1</v>
      </c>
      <c r="AP31" s="44" t="s">
        <v>59</v>
      </c>
      <c r="AQ31" s="152">
        <f>'指標01-10元表'!AZ31</f>
        <v>215045</v>
      </c>
      <c r="AR31" s="72">
        <f>'指標01-10元表'!BA31</f>
        <v>110.16</v>
      </c>
      <c r="AT31" s="36">
        <f>'指標01-10元表'!BC31</f>
        <v>1</v>
      </c>
      <c r="AU31" s="44" t="s">
        <v>59</v>
      </c>
      <c r="AV31" s="153">
        <f>'指標01-10元表'!BF31</f>
        <v>100</v>
      </c>
      <c r="AW31" s="72">
        <f>'指標01-10元表'!BG31</f>
        <v>0</v>
      </c>
      <c r="AY31" s="36">
        <f>'指標01-10元表'!BI31</f>
        <v>1</v>
      </c>
      <c r="AZ31" s="44" t="s">
        <v>59</v>
      </c>
      <c r="BA31" s="153">
        <f>'指標01-10元表'!BL31</f>
        <v>100</v>
      </c>
      <c r="BB31" s="72">
        <f>'指標01-10元表'!BM31</f>
        <v>0</v>
      </c>
    </row>
    <row r="32" spans="1:54" ht="16.5" customHeight="1">
      <c r="A32" s="217"/>
      <c r="B32" s="217"/>
      <c r="C32" s="217"/>
      <c r="D32" s="217"/>
      <c r="F32" s="217"/>
      <c r="G32" s="217"/>
      <c r="H32" s="217"/>
      <c r="I32" s="217"/>
      <c r="K32" s="24">
        <f>'指標01-10元表'!M32</f>
        <v>20</v>
      </c>
      <c r="L32" s="45" t="s">
        <v>58</v>
      </c>
      <c r="M32" s="33">
        <f>'指標01-10元表'!P32</f>
        <v>8.33</v>
      </c>
      <c r="N32" s="26">
        <f>'指標01-10元表'!Q32</f>
        <v>0.4400000000000004</v>
      </c>
      <c r="P32" s="216" t="s">
        <v>99</v>
      </c>
      <c r="Q32" s="230"/>
      <c r="R32" s="230"/>
      <c r="S32" s="230"/>
      <c r="U32" s="216" t="s">
        <v>100</v>
      </c>
      <c r="V32" s="230"/>
      <c r="W32" s="230"/>
      <c r="X32" s="230"/>
      <c r="Y32" s="87"/>
      <c r="Z32" s="216" t="s">
        <v>101</v>
      </c>
      <c r="AA32" s="216"/>
      <c r="AB32" s="216"/>
      <c r="AC32" s="216"/>
      <c r="AE32" s="216" t="s">
        <v>102</v>
      </c>
      <c r="AF32" s="216"/>
      <c r="AG32" s="216"/>
      <c r="AH32" s="216"/>
      <c r="AJ32" s="236" t="s">
        <v>120</v>
      </c>
      <c r="AK32" s="237"/>
      <c r="AL32" s="237"/>
      <c r="AM32" s="237"/>
      <c r="AN32" s="2"/>
      <c r="AO32" s="236" t="s">
        <v>169</v>
      </c>
      <c r="AP32" s="237"/>
      <c r="AQ32" s="237"/>
      <c r="AR32" s="237"/>
      <c r="AS32" s="2"/>
      <c r="AT32" s="236" t="s">
        <v>121</v>
      </c>
      <c r="AU32" s="237"/>
      <c r="AV32" s="237"/>
      <c r="AW32" s="237"/>
      <c r="AX32" s="2"/>
      <c r="AY32" s="236" t="s">
        <v>122</v>
      </c>
      <c r="AZ32" s="237"/>
      <c r="BA32" s="237"/>
      <c r="BB32" s="237"/>
    </row>
    <row r="33" spans="1:54" ht="16.5" customHeight="1">
      <c r="A33" s="218"/>
      <c r="B33" s="218"/>
      <c r="C33" s="218"/>
      <c r="D33" s="218"/>
      <c r="F33" s="218"/>
      <c r="G33" s="218"/>
      <c r="H33" s="218"/>
      <c r="I33" s="218"/>
      <c r="K33" s="15">
        <f>'指標01-10元表'!M33</f>
        <v>19</v>
      </c>
      <c r="L33" s="44" t="s">
        <v>59</v>
      </c>
      <c r="M33" s="22">
        <f>'指標01-10元表'!P33</f>
        <v>8.44</v>
      </c>
      <c r="N33" s="13">
        <f>'指標01-10元表'!Q33</f>
        <v>-0.28999999999999915</v>
      </c>
      <c r="P33" s="231"/>
      <c r="Q33" s="231"/>
      <c r="R33" s="231"/>
      <c r="S33" s="231"/>
      <c r="U33" s="231"/>
      <c r="V33" s="231"/>
      <c r="W33" s="231"/>
      <c r="X33" s="231"/>
      <c r="Y33" s="2"/>
      <c r="Z33" s="236"/>
      <c r="AA33" s="236"/>
      <c r="AB33" s="236"/>
      <c r="AC33" s="236"/>
      <c r="AE33" s="236"/>
      <c r="AF33" s="236"/>
      <c r="AG33" s="236"/>
      <c r="AH33" s="236"/>
      <c r="AJ33" s="237"/>
      <c r="AK33" s="237"/>
      <c r="AL33" s="237"/>
      <c r="AM33" s="237"/>
      <c r="AN33" s="2"/>
      <c r="AO33" s="237"/>
      <c r="AP33" s="237"/>
      <c r="AQ33" s="237"/>
      <c r="AR33" s="237"/>
      <c r="AS33" s="2"/>
      <c r="AT33" s="237"/>
      <c r="AU33" s="237"/>
      <c r="AV33" s="237"/>
      <c r="AW33" s="237"/>
      <c r="AX33" s="2"/>
      <c r="AY33" s="237"/>
      <c r="AZ33" s="237"/>
      <c r="BA33" s="237"/>
      <c r="BB33" s="237"/>
    </row>
    <row r="34" spans="11:54" ht="11.25" customHeight="1">
      <c r="K34" s="216" t="s">
        <v>63</v>
      </c>
      <c r="L34" s="230"/>
      <c r="M34" s="230"/>
      <c r="N34" s="230"/>
      <c r="P34" s="231"/>
      <c r="Q34" s="231"/>
      <c r="R34" s="231"/>
      <c r="S34" s="231"/>
      <c r="U34" s="231"/>
      <c r="V34" s="231"/>
      <c r="W34" s="231"/>
      <c r="X34" s="231"/>
      <c r="Y34" s="2"/>
      <c r="Z34" s="236"/>
      <c r="AA34" s="236"/>
      <c r="AB34" s="236"/>
      <c r="AC34" s="236"/>
      <c r="AE34" s="236"/>
      <c r="AF34" s="236"/>
      <c r="AG34" s="236"/>
      <c r="AH34" s="236"/>
      <c r="AJ34" s="237"/>
      <c r="AK34" s="237"/>
      <c r="AL34" s="237"/>
      <c r="AM34" s="237"/>
      <c r="AN34" s="2"/>
      <c r="AO34" s="237"/>
      <c r="AP34" s="237"/>
      <c r="AQ34" s="237"/>
      <c r="AR34" s="237"/>
      <c r="AS34" s="2"/>
      <c r="AT34" s="237"/>
      <c r="AU34" s="237"/>
      <c r="AV34" s="237"/>
      <c r="AW34" s="237"/>
      <c r="AX34" s="2"/>
      <c r="AY34" s="237"/>
      <c r="AZ34" s="237"/>
      <c r="BA34" s="237"/>
      <c r="BB34" s="237"/>
    </row>
    <row r="35" spans="11:54" ht="11.25" customHeight="1">
      <c r="K35" s="231"/>
      <c r="L35" s="231"/>
      <c r="M35" s="231"/>
      <c r="N35" s="231"/>
      <c r="P35" s="231"/>
      <c r="Q35" s="231"/>
      <c r="R35" s="231"/>
      <c r="S35" s="231"/>
      <c r="U35" s="231"/>
      <c r="V35" s="231"/>
      <c r="W35" s="231"/>
      <c r="X35" s="231"/>
      <c r="Y35" s="2"/>
      <c r="Z35" s="236"/>
      <c r="AA35" s="236"/>
      <c r="AB35" s="236"/>
      <c r="AC35" s="236"/>
      <c r="AE35" s="236"/>
      <c r="AF35" s="236"/>
      <c r="AG35" s="236"/>
      <c r="AH35" s="236"/>
      <c r="AJ35" s="237"/>
      <c r="AK35" s="237"/>
      <c r="AL35" s="237"/>
      <c r="AM35" s="237"/>
      <c r="AN35" s="2"/>
      <c r="AO35" s="237"/>
      <c r="AP35" s="237"/>
      <c r="AQ35" s="237"/>
      <c r="AR35" s="237"/>
      <c r="AS35" s="2"/>
      <c r="AT35" s="237"/>
      <c r="AU35" s="237"/>
      <c r="AV35" s="237"/>
      <c r="AW35" s="237"/>
      <c r="AX35" s="2"/>
      <c r="AY35" s="237"/>
      <c r="AZ35" s="237"/>
      <c r="BA35" s="237"/>
      <c r="BB35" s="237"/>
    </row>
    <row r="36" spans="11:54" ht="11.25" customHeight="1">
      <c r="K36" s="231"/>
      <c r="L36" s="231"/>
      <c r="M36" s="231"/>
      <c r="N36" s="231"/>
      <c r="P36" s="231"/>
      <c r="Q36" s="231"/>
      <c r="R36" s="231"/>
      <c r="S36" s="231"/>
      <c r="U36" s="231"/>
      <c r="V36" s="231"/>
      <c r="W36" s="231"/>
      <c r="X36" s="231"/>
      <c r="Y36" s="2"/>
      <c r="Z36" s="236"/>
      <c r="AA36" s="236"/>
      <c r="AB36" s="236"/>
      <c r="AC36" s="236"/>
      <c r="AE36" s="236"/>
      <c r="AF36" s="236"/>
      <c r="AG36" s="236"/>
      <c r="AH36" s="236"/>
      <c r="AJ36" s="237"/>
      <c r="AK36" s="237"/>
      <c r="AL36" s="237"/>
      <c r="AM36" s="237"/>
      <c r="AN36" s="2"/>
      <c r="AO36" s="237"/>
      <c r="AP36" s="237"/>
      <c r="AQ36" s="237"/>
      <c r="AR36" s="237"/>
      <c r="AS36" s="2"/>
      <c r="AT36" s="237"/>
      <c r="AU36" s="237"/>
      <c r="AV36" s="237"/>
      <c r="AW36" s="237"/>
      <c r="AX36" s="2"/>
      <c r="AY36" s="237"/>
      <c r="AZ36" s="237"/>
      <c r="BA36" s="237"/>
      <c r="BB36" s="237"/>
    </row>
    <row r="37" spans="14:34" ht="11.25" customHeight="1">
      <c r="N37" s="47" t="s">
        <v>69</v>
      </c>
      <c r="P37" s="235"/>
      <c r="Q37" s="235"/>
      <c r="R37" s="235"/>
      <c r="S37" s="235"/>
      <c r="U37" s="235"/>
      <c r="V37" s="235"/>
      <c r="W37" s="235"/>
      <c r="X37" s="235"/>
      <c r="Y37" s="2"/>
      <c r="Z37" s="236"/>
      <c r="AA37" s="236"/>
      <c r="AB37" s="236"/>
      <c r="AC37" s="236"/>
      <c r="AE37" s="236"/>
      <c r="AF37" s="236"/>
      <c r="AG37" s="236"/>
      <c r="AH37" s="236"/>
    </row>
    <row r="38" spans="34:54" ht="12">
      <c r="AH38" s="47" t="s">
        <v>103</v>
      </c>
      <c r="BB38" s="158" t="s">
        <v>123</v>
      </c>
    </row>
  </sheetData>
  <sheetProtection/>
  <mergeCells count="55">
    <mergeCell ref="AW5:AW7"/>
    <mergeCell ref="AY5:AY8"/>
    <mergeCell ref="AZ5:AZ8"/>
    <mergeCell ref="BA5:BA7"/>
    <mergeCell ref="BB5:BB7"/>
    <mergeCell ref="AT5:AT8"/>
    <mergeCell ref="AT32:AW36"/>
    <mergeCell ref="AY32:BB36"/>
    <mergeCell ref="AK5:AK8"/>
    <mergeCell ref="AL5:AL7"/>
    <mergeCell ref="AU5:AU8"/>
    <mergeCell ref="AV5:AV7"/>
    <mergeCell ref="AQ5:AQ7"/>
    <mergeCell ref="AR5:AR7"/>
    <mergeCell ref="AM5:AM7"/>
    <mergeCell ref="AO32:AR36"/>
    <mergeCell ref="AO5:AO8"/>
    <mergeCell ref="AP5:AP8"/>
    <mergeCell ref="AC5:AC7"/>
    <mergeCell ref="AE5:AE8"/>
    <mergeCell ref="AF5:AF8"/>
    <mergeCell ref="AG5:AG7"/>
    <mergeCell ref="AJ5:AJ8"/>
    <mergeCell ref="AJ32:AM36"/>
    <mergeCell ref="AE32:AH37"/>
    <mergeCell ref="Z32:AC37"/>
    <mergeCell ref="Z5:Z8"/>
    <mergeCell ref="Q5:Q8"/>
    <mergeCell ref="R5:R7"/>
    <mergeCell ref="S5:S7"/>
    <mergeCell ref="AH5:AH7"/>
    <mergeCell ref="AA5:AA8"/>
    <mergeCell ref="AB5:AB7"/>
    <mergeCell ref="W5:W7"/>
    <mergeCell ref="X5:X7"/>
    <mergeCell ref="M5:M7"/>
    <mergeCell ref="P32:S37"/>
    <mergeCell ref="U32:X37"/>
    <mergeCell ref="V5:V8"/>
    <mergeCell ref="U5:U8"/>
    <mergeCell ref="P5:P8"/>
    <mergeCell ref="N5:N7"/>
    <mergeCell ref="K5:K8"/>
    <mergeCell ref="K34:N36"/>
    <mergeCell ref="G5:G8"/>
    <mergeCell ref="H5:H7"/>
    <mergeCell ref="I5:I7"/>
    <mergeCell ref="L5:L8"/>
    <mergeCell ref="F31:I33"/>
    <mergeCell ref="A5:A8"/>
    <mergeCell ref="B5:B8"/>
    <mergeCell ref="C5:C7"/>
    <mergeCell ref="D5:D7"/>
    <mergeCell ref="F5:F8"/>
    <mergeCell ref="A31:D33"/>
  </mergeCells>
  <printOptions/>
  <pageMargins left="0.7086614173228347" right="0.5118110236220472" top="0.5511811023622047" bottom="0.5511811023622047" header="0.31496062992125984" footer="0.31496062992125984"/>
  <pageSetup fitToWidth="3" horizontalDpi="600" verticalDpi="600" orientation="landscape" paperSize="9" scale="97" r:id="rId1"/>
  <colBreaks count="2" manualBreakCount="2">
    <brk id="15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9"/>
  <sheetViews>
    <sheetView zoomScalePageLayoutView="0" workbookViewId="0" topLeftCell="A1">
      <selection activeCell="BM31" sqref="BM31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5" width="6.57421875" style="2" customWidth="1"/>
    <col min="6" max="6" width="3.57421875" style="2" customWidth="1"/>
    <col min="7" max="7" width="5.57421875" style="2" customWidth="1"/>
    <col min="8" max="8" width="9.00390625" style="2" customWidth="1"/>
    <col min="9" max="11" width="6.57421875" style="2" customWidth="1"/>
    <col min="12" max="12" width="3.57421875" style="2" customWidth="1"/>
    <col min="13" max="13" width="5.57421875" style="2" customWidth="1"/>
    <col min="14" max="14" width="9.00390625" style="2" customWidth="1"/>
    <col min="15" max="17" width="6.57421875" style="2" customWidth="1"/>
    <col min="18" max="18" width="9.00390625" style="2" customWidth="1"/>
    <col min="19" max="19" width="5.57421875" style="88" customWidth="1"/>
    <col min="20" max="20" width="9.00390625" style="88" customWidth="1"/>
    <col min="21" max="21" width="6.57421875" style="88" customWidth="1"/>
    <col min="22" max="22" width="8.57421875" style="88" customWidth="1"/>
    <col min="23" max="23" width="6.57421875" style="88" customWidth="1"/>
    <col min="24" max="24" width="3.57421875" style="88" customWidth="1"/>
    <col min="25" max="25" width="5.57421875" style="88" customWidth="1"/>
    <col min="26" max="26" width="9.00390625" style="88" customWidth="1"/>
    <col min="27" max="27" width="6.57421875" style="88" customWidth="1"/>
    <col min="28" max="28" width="8.57421875" style="88" customWidth="1"/>
    <col min="29" max="29" width="6.57421875" style="88" customWidth="1"/>
    <col min="30" max="30" width="3.57421875" style="89" customWidth="1"/>
    <col min="31" max="31" width="5.57421875" style="89" customWidth="1"/>
    <col min="32" max="32" width="9.00390625" style="89" customWidth="1"/>
    <col min="33" max="33" width="6.57421875" style="89" customWidth="1"/>
    <col min="34" max="34" width="8.57421875" style="89" customWidth="1"/>
    <col min="35" max="35" width="7.57421875" style="89" customWidth="1"/>
    <col min="36" max="36" width="3.57421875" style="88" customWidth="1"/>
    <col min="37" max="37" width="5.57421875" style="89" customWidth="1"/>
    <col min="38" max="38" width="9.00390625" style="89" customWidth="1"/>
    <col min="39" max="39" width="6.57421875" style="89" customWidth="1"/>
    <col min="40" max="40" width="8.57421875" style="89" customWidth="1"/>
    <col min="41" max="41" width="9.140625" style="89" customWidth="1"/>
    <col min="42" max="42" width="9.00390625" style="2" customWidth="1"/>
    <col min="43" max="43" width="5.57421875" style="1" customWidth="1"/>
    <col min="44" max="44" width="9.00390625" style="1" customWidth="1"/>
    <col min="45" max="45" width="6.57421875" style="1" customWidth="1"/>
    <col min="46" max="46" width="8.57421875" style="1" customWidth="1"/>
    <col min="47" max="47" width="6.57421875" style="1" customWidth="1"/>
    <col min="48" max="48" width="3.57421875" style="1" customWidth="1"/>
    <col min="49" max="49" width="5.57421875" style="1" customWidth="1"/>
    <col min="50" max="50" width="9.00390625" style="1" customWidth="1"/>
    <col min="51" max="51" width="6.57421875" style="1" customWidth="1"/>
    <col min="52" max="52" width="8.57421875" style="1" customWidth="1"/>
    <col min="53" max="53" width="6.57421875" style="1" customWidth="1"/>
    <col min="54" max="54" width="3.57421875" style="1" customWidth="1"/>
    <col min="55" max="55" width="5.57421875" style="1" customWidth="1"/>
    <col min="56" max="56" width="9.00390625" style="1" customWidth="1"/>
    <col min="57" max="57" width="6.57421875" style="1" customWidth="1"/>
    <col min="58" max="58" width="8.57421875" style="1" customWidth="1"/>
    <col min="59" max="59" width="6.57421875" style="1" customWidth="1"/>
    <col min="60" max="60" width="3.57421875" style="1" customWidth="1"/>
    <col min="61" max="61" width="5.57421875" style="1" customWidth="1"/>
    <col min="62" max="62" width="9.00390625" style="1" customWidth="1"/>
    <col min="63" max="63" width="6.57421875" style="1" customWidth="1"/>
    <col min="64" max="64" width="8.57421875" style="1" customWidth="1"/>
    <col min="65" max="65" width="6.57421875" style="1" customWidth="1"/>
    <col min="66" max="16384" width="9.00390625" style="2" customWidth="1"/>
  </cols>
  <sheetData>
    <row r="1" spans="1:31" ht="12">
      <c r="A1" s="2" t="str">
        <f>'指標01-10'!A1</f>
        <v>平成27年度国民健康保険事業状況（大分県）</v>
      </c>
      <c r="AE1" s="90"/>
    </row>
    <row r="3" spans="1:61" ht="12">
      <c r="A3" s="2" t="s">
        <v>30</v>
      </c>
      <c r="G3" s="1" t="s">
        <v>62</v>
      </c>
      <c r="M3" s="2" t="s">
        <v>31</v>
      </c>
      <c r="S3" s="88" t="s">
        <v>87</v>
      </c>
      <c r="Y3" s="88" t="s">
        <v>88</v>
      </c>
      <c r="AE3" s="89" t="s">
        <v>105</v>
      </c>
      <c r="AK3" s="89" t="s">
        <v>89</v>
      </c>
      <c r="AQ3" s="1" t="s">
        <v>112</v>
      </c>
      <c r="AW3" s="1" t="s">
        <v>165</v>
      </c>
      <c r="BC3" s="1" t="s">
        <v>113</v>
      </c>
      <c r="BI3" s="1" t="s">
        <v>114</v>
      </c>
    </row>
    <row r="4" spans="32:50" ht="12">
      <c r="AF4" s="89" t="s">
        <v>106</v>
      </c>
      <c r="AR4" s="1" t="s">
        <v>115</v>
      </c>
      <c r="AX4" s="1" t="s">
        <v>166</v>
      </c>
    </row>
    <row r="5" spans="1:65" ht="11.25" customHeight="1">
      <c r="A5" s="257" t="s">
        <v>32</v>
      </c>
      <c r="B5" s="254" t="s">
        <v>29</v>
      </c>
      <c r="C5" s="251" t="str">
        <f>"H"&amp;TEXT(VALUE(MID(A1,3,2))-1,"##")</f>
        <v>H26</v>
      </c>
      <c r="D5" s="253" t="s">
        <v>28</v>
      </c>
      <c r="E5" s="227" t="s">
        <v>67</v>
      </c>
      <c r="G5" s="257" t="s">
        <v>32</v>
      </c>
      <c r="H5" s="254" t="s">
        <v>29</v>
      </c>
      <c r="I5" s="251" t="str">
        <f>$C$5</f>
        <v>H26</v>
      </c>
      <c r="J5" s="253" t="s">
        <v>33</v>
      </c>
      <c r="K5" s="227" t="s">
        <v>67</v>
      </c>
      <c r="M5" s="257" t="s">
        <v>32</v>
      </c>
      <c r="N5" s="254" t="s">
        <v>29</v>
      </c>
      <c r="O5" s="251" t="str">
        <f>$C$5</f>
        <v>H26</v>
      </c>
      <c r="P5" s="253" t="s">
        <v>33</v>
      </c>
      <c r="Q5" s="227" t="s">
        <v>67</v>
      </c>
      <c r="S5" s="264" t="s">
        <v>32</v>
      </c>
      <c r="T5" s="267" t="s">
        <v>29</v>
      </c>
      <c r="U5" s="270" t="str">
        <f>$C$5</f>
        <v>H26</v>
      </c>
      <c r="V5" s="272" t="s">
        <v>90</v>
      </c>
      <c r="W5" s="274" t="s">
        <v>67</v>
      </c>
      <c r="Y5" s="264" t="s">
        <v>32</v>
      </c>
      <c r="Z5" s="267" t="s">
        <v>29</v>
      </c>
      <c r="AA5" s="270" t="str">
        <f>$C$5</f>
        <v>H26</v>
      </c>
      <c r="AB5" s="272" t="s">
        <v>91</v>
      </c>
      <c r="AC5" s="274" t="s">
        <v>67</v>
      </c>
      <c r="AD5" s="88"/>
      <c r="AE5" s="264" t="s">
        <v>32</v>
      </c>
      <c r="AF5" s="267" t="s">
        <v>29</v>
      </c>
      <c r="AG5" s="270" t="str">
        <f>$C$5</f>
        <v>H26</v>
      </c>
      <c r="AH5" s="272" t="s">
        <v>92</v>
      </c>
      <c r="AI5" s="274" t="s">
        <v>93</v>
      </c>
      <c r="AK5" s="264" t="s">
        <v>32</v>
      </c>
      <c r="AL5" s="267" t="s">
        <v>29</v>
      </c>
      <c r="AM5" s="270" t="str">
        <f>$C$5</f>
        <v>H26</v>
      </c>
      <c r="AN5" s="286" t="s">
        <v>94</v>
      </c>
      <c r="AO5" s="274" t="s">
        <v>93</v>
      </c>
      <c r="AQ5" s="257" t="s">
        <v>32</v>
      </c>
      <c r="AR5" s="254" t="s">
        <v>29</v>
      </c>
      <c r="AS5" s="253" t="str">
        <f>$C$5</f>
        <v>H26</v>
      </c>
      <c r="AT5" s="284" t="s">
        <v>116</v>
      </c>
      <c r="AU5" s="227" t="s">
        <v>117</v>
      </c>
      <c r="AV5" s="2"/>
      <c r="AW5" s="257" t="s">
        <v>32</v>
      </c>
      <c r="AX5" s="254" t="s">
        <v>29</v>
      </c>
      <c r="AY5" s="253" t="str">
        <f>$C$5</f>
        <v>H26</v>
      </c>
      <c r="AZ5" s="284" t="s">
        <v>116</v>
      </c>
      <c r="BA5" s="227" t="s">
        <v>117</v>
      </c>
      <c r="BB5" s="2"/>
      <c r="BC5" s="257" t="s">
        <v>32</v>
      </c>
      <c r="BD5" s="254" t="s">
        <v>29</v>
      </c>
      <c r="BE5" s="253" t="str">
        <f>$C$5</f>
        <v>H26</v>
      </c>
      <c r="BF5" s="284" t="s">
        <v>118</v>
      </c>
      <c r="BG5" s="227" t="s">
        <v>67</v>
      </c>
      <c r="BH5" s="2"/>
      <c r="BI5" s="257" t="s">
        <v>32</v>
      </c>
      <c r="BJ5" s="254" t="s">
        <v>29</v>
      </c>
      <c r="BK5" s="288" t="str">
        <f>$C$5</f>
        <v>H26</v>
      </c>
      <c r="BL5" s="291" t="s">
        <v>118</v>
      </c>
      <c r="BM5" s="248" t="s">
        <v>67</v>
      </c>
    </row>
    <row r="6" spans="1:65" ht="11.25" customHeight="1">
      <c r="A6" s="262"/>
      <c r="B6" s="255"/>
      <c r="C6" s="252"/>
      <c r="D6" s="252"/>
      <c r="E6" s="228"/>
      <c r="G6" s="262"/>
      <c r="H6" s="255"/>
      <c r="I6" s="252"/>
      <c r="J6" s="252"/>
      <c r="K6" s="228"/>
      <c r="M6" s="258"/>
      <c r="N6" s="260"/>
      <c r="O6" s="252"/>
      <c r="P6" s="252"/>
      <c r="Q6" s="228"/>
      <c r="S6" s="265"/>
      <c r="T6" s="268"/>
      <c r="U6" s="271"/>
      <c r="V6" s="273"/>
      <c r="W6" s="275"/>
      <c r="Y6" s="265"/>
      <c r="Z6" s="268"/>
      <c r="AA6" s="271"/>
      <c r="AB6" s="273"/>
      <c r="AC6" s="275"/>
      <c r="AD6" s="88"/>
      <c r="AE6" s="265"/>
      <c r="AF6" s="268"/>
      <c r="AG6" s="280"/>
      <c r="AH6" s="281"/>
      <c r="AI6" s="282"/>
      <c r="AK6" s="265"/>
      <c r="AL6" s="268"/>
      <c r="AM6" s="280"/>
      <c r="AN6" s="287"/>
      <c r="AO6" s="282"/>
      <c r="AQ6" s="258"/>
      <c r="AR6" s="260"/>
      <c r="AS6" s="283"/>
      <c r="AT6" s="285"/>
      <c r="AU6" s="238"/>
      <c r="AV6" s="2"/>
      <c r="AW6" s="258"/>
      <c r="AX6" s="260"/>
      <c r="AY6" s="283"/>
      <c r="AZ6" s="285"/>
      <c r="BA6" s="238"/>
      <c r="BB6" s="2"/>
      <c r="BC6" s="258"/>
      <c r="BD6" s="260"/>
      <c r="BE6" s="283"/>
      <c r="BF6" s="285"/>
      <c r="BG6" s="238"/>
      <c r="BH6" s="2"/>
      <c r="BI6" s="263"/>
      <c r="BJ6" s="256"/>
      <c r="BK6" s="289"/>
      <c r="BL6" s="292"/>
      <c r="BM6" s="249"/>
    </row>
    <row r="7" spans="1:65" ht="11.25" customHeight="1">
      <c r="A7" s="262"/>
      <c r="B7" s="255"/>
      <c r="C7" s="252"/>
      <c r="D7" s="252"/>
      <c r="E7" s="228"/>
      <c r="G7" s="262"/>
      <c r="H7" s="255"/>
      <c r="I7" s="252"/>
      <c r="J7" s="252"/>
      <c r="K7" s="228"/>
      <c r="M7" s="258"/>
      <c r="N7" s="260"/>
      <c r="O7" s="252"/>
      <c r="P7" s="252"/>
      <c r="Q7" s="228"/>
      <c r="S7" s="265"/>
      <c r="T7" s="268"/>
      <c r="U7" s="271"/>
      <c r="V7" s="273"/>
      <c r="W7" s="275"/>
      <c r="Y7" s="265"/>
      <c r="Z7" s="268"/>
      <c r="AA7" s="271"/>
      <c r="AB7" s="273"/>
      <c r="AC7" s="275"/>
      <c r="AD7" s="88"/>
      <c r="AE7" s="265"/>
      <c r="AF7" s="268"/>
      <c r="AG7" s="280"/>
      <c r="AH7" s="281"/>
      <c r="AI7" s="282"/>
      <c r="AK7" s="265"/>
      <c r="AL7" s="268"/>
      <c r="AM7" s="280"/>
      <c r="AN7" s="287"/>
      <c r="AO7" s="282"/>
      <c r="AQ7" s="258"/>
      <c r="AR7" s="260"/>
      <c r="AS7" s="283"/>
      <c r="AT7" s="285"/>
      <c r="AU7" s="238"/>
      <c r="AV7" s="2"/>
      <c r="AW7" s="258"/>
      <c r="AX7" s="260"/>
      <c r="AY7" s="283"/>
      <c r="AZ7" s="285"/>
      <c r="BA7" s="238"/>
      <c r="BB7" s="2"/>
      <c r="BC7" s="258"/>
      <c r="BD7" s="260"/>
      <c r="BE7" s="283"/>
      <c r="BF7" s="285"/>
      <c r="BG7" s="238"/>
      <c r="BH7" s="2"/>
      <c r="BI7" s="263"/>
      <c r="BJ7" s="256"/>
      <c r="BK7" s="290"/>
      <c r="BL7" s="293"/>
      <c r="BM7" s="250"/>
    </row>
    <row r="8" spans="1:65" ht="11.25">
      <c r="A8" s="263"/>
      <c r="B8" s="256"/>
      <c r="C8" s="3" t="s">
        <v>34</v>
      </c>
      <c r="D8" s="4" t="s">
        <v>34</v>
      </c>
      <c r="E8" s="5" t="s">
        <v>68</v>
      </c>
      <c r="G8" s="263"/>
      <c r="H8" s="256"/>
      <c r="I8" s="3" t="s">
        <v>34</v>
      </c>
      <c r="J8" s="3" t="s">
        <v>34</v>
      </c>
      <c r="K8" s="5" t="s">
        <v>68</v>
      </c>
      <c r="M8" s="259"/>
      <c r="N8" s="261"/>
      <c r="O8" s="6" t="s">
        <v>34</v>
      </c>
      <c r="P8" s="6" t="s">
        <v>34</v>
      </c>
      <c r="Q8" s="5" t="s">
        <v>68</v>
      </c>
      <c r="S8" s="266"/>
      <c r="T8" s="269"/>
      <c r="U8" s="91" t="s">
        <v>95</v>
      </c>
      <c r="V8" s="91" t="s">
        <v>95</v>
      </c>
      <c r="W8" s="92" t="s">
        <v>95</v>
      </c>
      <c r="Y8" s="266"/>
      <c r="Z8" s="269"/>
      <c r="AA8" s="91" t="s">
        <v>95</v>
      </c>
      <c r="AB8" s="91" t="s">
        <v>95</v>
      </c>
      <c r="AC8" s="92" t="s">
        <v>95</v>
      </c>
      <c r="AD8" s="90"/>
      <c r="AE8" s="266"/>
      <c r="AF8" s="269"/>
      <c r="AG8" s="91" t="s">
        <v>95</v>
      </c>
      <c r="AH8" s="91" t="s">
        <v>95</v>
      </c>
      <c r="AI8" s="92" t="s">
        <v>107</v>
      </c>
      <c r="AK8" s="266"/>
      <c r="AL8" s="269"/>
      <c r="AM8" s="91" t="s">
        <v>95</v>
      </c>
      <c r="AN8" s="91" t="s">
        <v>95</v>
      </c>
      <c r="AO8" s="92" t="s">
        <v>107</v>
      </c>
      <c r="AQ8" s="259"/>
      <c r="AR8" s="261"/>
      <c r="AS8" s="159" t="s">
        <v>95</v>
      </c>
      <c r="AT8" s="159" t="s">
        <v>95</v>
      </c>
      <c r="AU8" s="61" t="s">
        <v>96</v>
      </c>
      <c r="AV8" s="59"/>
      <c r="AW8" s="259"/>
      <c r="AX8" s="261"/>
      <c r="AY8" s="159" t="s">
        <v>95</v>
      </c>
      <c r="AZ8" s="159" t="s">
        <v>95</v>
      </c>
      <c r="BA8" s="61" t="s">
        <v>34</v>
      </c>
      <c r="BB8" s="59"/>
      <c r="BC8" s="259"/>
      <c r="BD8" s="261"/>
      <c r="BE8" s="159" t="s">
        <v>96</v>
      </c>
      <c r="BF8" s="159" t="s">
        <v>96</v>
      </c>
      <c r="BG8" s="61" t="s">
        <v>124</v>
      </c>
      <c r="BH8" s="59"/>
      <c r="BI8" s="263"/>
      <c r="BJ8" s="256"/>
      <c r="BK8" s="160" t="s">
        <v>96</v>
      </c>
      <c r="BL8" s="160" t="s">
        <v>96</v>
      </c>
      <c r="BM8" s="161" t="s">
        <v>96</v>
      </c>
    </row>
    <row r="9" spans="1:65" ht="16.5" customHeight="1">
      <c r="A9" s="8" t="s">
        <v>35</v>
      </c>
      <c r="B9" s="9" t="s">
        <v>36</v>
      </c>
      <c r="C9" s="49">
        <f>ROUND('前年度'!C24/'前年度10.1人口'!C6*100,2)</f>
        <v>26.1</v>
      </c>
      <c r="D9" s="50">
        <f>ROUND('当年度'!C24/'当年度10.1人口'!C6*100,2)</f>
        <v>25.5</v>
      </c>
      <c r="E9" s="51">
        <f>D9-C9</f>
        <v>-0.6000000000000014</v>
      </c>
      <c r="G9" s="8" t="s">
        <v>35</v>
      </c>
      <c r="H9" s="9" t="s">
        <v>36</v>
      </c>
      <c r="I9" s="49">
        <f>ROUND('前年度'!D24/'前年度'!C24*100,2)</f>
        <v>5.71</v>
      </c>
      <c r="J9" s="55">
        <f>ROUND('当年度'!D24/'当年度'!C24*100,2)</f>
        <v>4.58</v>
      </c>
      <c r="K9" s="51">
        <f>J9-I9</f>
        <v>-1.13</v>
      </c>
      <c r="M9" s="8" t="s">
        <v>35</v>
      </c>
      <c r="N9" s="9" t="s">
        <v>36</v>
      </c>
      <c r="O9" s="49">
        <f>ROUND('前年度'!E24/'前年度'!C24*100,2)</f>
        <v>40</v>
      </c>
      <c r="P9" s="57">
        <f>ROUND('当年度'!E24/'当年度'!C24*100,2)</f>
        <v>42.19</v>
      </c>
      <c r="Q9" s="51">
        <f>P9-O9</f>
        <v>2.1899999999999977</v>
      </c>
      <c r="S9" s="93" t="s">
        <v>108</v>
      </c>
      <c r="T9" s="94" t="s">
        <v>36</v>
      </c>
      <c r="U9" s="95">
        <f>ROUND('前年度'!F24/'前年度'!C24,0)</f>
        <v>484253</v>
      </c>
      <c r="V9" s="95">
        <f>ROUND('当年度'!F24/'当年度'!C24,0)</f>
        <v>570802</v>
      </c>
      <c r="W9" s="96">
        <f>V9-U9</f>
        <v>86549</v>
      </c>
      <c r="Y9" s="93" t="s">
        <v>97</v>
      </c>
      <c r="Z9" s="94" t="s">
        <v>36</v>
      </c>
      <c r="AA9" s="95">
        <f>ROUND('前年度'!G24/'前年度'!C24,0)</f>
        <v>478428</v>
      </c>
      <c r="AB9" s="95">
        <f>ROUND('当年度'!G24/'当年度'!C24,0)</f>
        <v>567017</v>
      </c>
      <c r="AC9" s="96">
        <f>AB9-AA9</f>
        <v>88589</v>
      </c>
      <c r="AE9" s="93" t="s">
        <v>97</v>
      </c>
      <c r="AF9" s="94" t="s">
        <v>36</v>
      </c>
      <c r="AG9" s="97">
        <f>ROUND(('前年度'!H24+'前年度'!I24)/'前年度'!C24,0)</f>
        <v>53121</v>
      </c>
      <c r="AH9" s="98">
        <f>ROUND(('当年度'!H24+'当年度'!I24)/'当年度'!C24,0)</f>
        <v>54351</v>
      </c>
      <c r="AI9" s="99">
        <f>ROUND(AH9/AG9*100,2)</f>
        <v>102.32</v>
      </c>
      <c r="AK9" s="100" t="s">
        <v>97</v>
      </c>
      <c r="AL9" s="101" t="s">
        <v>36</v>
      </c>
      <c r="AM9" s="102">
        <f>ROUND('前年度'!J24/'前年度'!C24,0)</f>
        <v>11427</v>
      </c>
      <c r="AN9" s="103">
        <f>ROUND('当年度'!J24/'当年度'!C24,0)</f>
        <v>11707</v>
      </c>
      <c r="AO9" s="104">
        <f>ROUND(AN9/AM9*100,2)</f>
        <v>102.45</v>
      </c>
      <c r="AQ9" s="162" t="s">
        <v>97</v>
      </c>
      <c r="AR9" s="163" t="s">
        <v>36</v>
      </c>
      <c r="AS9" s="172">
        <f>ROUND(('前年度'!K24+'前年度'!Q24)/'前年度'!C24,0)</f>
        <v>88904</v>
      </c>
      <c r="AT9" s="206">
        <f>ROUND(('当年度'!K24+'当年度'!Q24)/'当年度'!C24,0)</f>
        <v>87618</v>
      </c>
      <c r="AU9" s="108">
        <f>ROUND(AT9/AS9*100,2)</f>
        <v>98.55</v>
      </c>
      <c r="AW9" s="162" t="s">
        <v>35</v>
      </c>
      <c r="AX9" s="163" t="s">
        <v>36</v>
      </c>
      <c r="AY9" s="172">
        <f>ROUND(SUM('前年度'!W24:Z24)*1000/'前年度'!C24,0)</f>
        <v>81877</v>
      </c>
      <c r="AZ9" s="206">
        <f>ROUND(SUM('当年度'!W24:Z24)*1000/'当年度'!C24,0)</f>
        <v>80833</v>
      </c>
      <c r="BA9" s="108">
        <f>ROUND(AZ9/AY9*100,2)</f>
        <v>98.72</v>
      </c>
      <c r="BC9" s="162" t="s">
        <v>97</v>
      </c>
      <c r="BD9" s="9" t="s">
        <v>36</v>
      </c>
      <c r="BE9" s="208">
        <f>ROUND(('前年度'!P24+'前年度'!V24)/('前年度'!N24-'前年度'!O24+'前年度'!T24-'前年度'!U24)*100,2)</f>
        <v>75.62</v>
      </c>
      <c r="BF9" s="209">
        <f>ROUND(('当年度'!P24+'当年度'!V24)/('当年度'!N24-'当年度'!O24+'当年度'!T24-'当年度'!U24)*100,2)</f>
        <v>77.13</v>
      </c>
      <c r="BG9" s="108">
        <f>BF9-BE9</f>
        <v>1.509999999999991</v>
      </c>
      <c r="BI9" s="162" t="s">
        <v>97</v>
      </c>
      <c r="BJ9" s="9" t="s">
        <v>36</v>
      </c>
      <c r="BK9" s="212">
        <f>ROUND(('前年度'!M24+'前年度'!S24)/('前年度'!K24-'前年度'!L24+'前年度'!Q24-'前年度'!R24)*100,2)</f>
        <v>93.46</v>
      </c>
      <c r="BL9" s="209">
        <f>ROUND(('当年度'!M24+'当年度'!S24)/('当年度'!K24-'当年度'!L24+'当年度'!Q24-'当年度'!R24)*100,2)</f>
        <v>93.94</v>
      </c>
      <c r="BM9" s="108">
        <f>BL9-BK9</f>
        <v>0.480000000000004</v>
      </c>
    </row>
    <row r="10" spans="1:65" ht="16.5" customHeight="1">
      <c r="A10" s="8" t="s">
        <v>35</v>
      </c>
      <c r="B10" s="9" t="s">
        <v>37</v>
      </c>
      <c r="C10" s="49">
        <f>ROUND('前年度'!C22/'前年度10.1人口'!C6*100,2)</f>
        <v>25.46</v>
      </c>
      <c r="D10" s="50">
        <f>ROUND('当年度'!C22/'当年度10.1人口'!C6*100,2)</f>
        <v>24.89</v>
      </c>
      <c r="E10" s="51">
        <f>D10-C10</f>
        <v>-0.5700000000000003</v>
      </c>
      <c r="G10" s="8" t="s">
        <v>35</v>
      </c>
      <c r="H10" s="9" t="s">
        <v>37</v>
      </c>
      <c r="I10" s="49">
        <f>ROUND('前年度'!D22/'前年度'!C22*100,2)</f>
        <v>5.85</v>
      </c>
      <c r="J10" s="55">
        <f>ROUND('当年度'!D22/'当年度'!C22*100,2)</f>
        <v>4.69</v>
      </c>
      <c r="K10" s="51">
        <f aca="true" t="shared" si="0" ref="K10:K29">J10-I10</f>
        <v>-1.1599999999999993</v>
      </c>
      <c r="M10" s="8" t="s">
        <v>35</v>
      </c>
      <c r="N10" s="9" t="s">
        <v>37</v>
      </c>
      <c r="O10" s="49">
        <f>ROUND('前年度'!E22/'前年度'!C22*100,2)</f>
        <v>40.79</v>
      </c>
      <c r="P10" s="57">
        <f>ROUND('当年度'!E22/'当年度'!C22*100,2)</f>
        <v>43.03</v>
      </c>
      <c r="Q10" s="51">
        <f>P10-O10</f>
        <v>2.240000000000002</v>
      </c>
      <c r="S10" s="100" t="s">
        <v>97</v>
      </c>
      <c r="T10" s="101" t="s">
        <v>37</v>
      </c>
      <c r="U10" s="105">
        <f>ROUND('前年度'!F22/'前年度'!C22,0)</f>
        <v>489158</v>
      </c>
      <c r="V10" s="105">
        <f>ROUND('当年度'!F22/'当年度'!C22,0)</f>
        <v>577406</v>
      </c>
      <c r="W10" s="106">
        <f aca="true" t="shared" si="1" ref="W10:W31">V10-U10</f>
        <v>88248</v>
      </c>
      <c r="Y10" s="100" t="s">
        <v>97</v>
      </c>
      <c r="Z10" s="101" t="s">
        <v>37</v>
      </c>
      <c r="AA10" s="105">
        <f>ROUND('前年度'!G22/'前年度'!C22,0)</f>
        <v>483624</v>
      </c>
      <c r="AB10" s="105">
        <f>ROUND('当年度'!G22/'当年度'!C22,0)</f>
        <v>573974</v>
      </c>
      <c r="AC10" s="106">
        <f aca="true" t="shared" si="2" ref="AC10:AC31">AB10-AA10</f>
        <v>90350</v>
      </c>
      <c r="AE10" s="100" t="s">
        <v>97</v>
      </c>
      <c r="AF10" s="101" t="s">
        <v>37</v>
      </c>
      <c r="AG10" s="107">
        <f>ROUND(('前年度'!H22+'前年度'!I22)/'前年度'!C22,0)</f>
        <v>53076</v>
      </c>
      <c r="AH10" s="103">
        <f>ROUND(('当年度'!H22+'当年度'!I22)/'当年度'!C22,0)</f>
        <v>54301</v>
      </c>
      <c r="AI10" s="108">
        <f>ROUND(AH10/AG10*100,2)</f>
        <v>102.31</v>
      </c>
      <c r="AK10" s="100" t="s">
        <v>97</v>
      </c>
      <c r="AL10" s="101" t="s">
        <v>37</v>
      </c>
      <c r="AM10" s="102">
        <f>ROUND('前年度'!J22/'前年度'!C22,0)</f>
        <v>9653</v>
      </c>
      <c r="AN10" s="103">
        <f>ROUND('当年度'!J22/'当年度'!C22,0)</f>
        <v>9939</v>
      </c>
      <c r="AO10" s="104">
        <f>ROUND(AN10/AM10*100,2)</f>
        <v>102.96</v>
      </c>
      <c r="AQ10" s="162" t="s">
        <v>97</v>
      </c>
      <c r="AR10" s="163" t="s">
        <v>37</v>
      </c>
      <c r="AS10" s="172">
        <f>ROUND(('前年度'!K22+'前年度'!Q22)/'前年度'!C22,0)</f>
        <v>86211</v>
      </c>
      <c r="AT10" s="206">
        <f>ROUND(('当年度'!K22+'当年度'!Q22)/'当年度'!C22,0)</f>
        <v>84591</v>
      </c>
      <c r="AU10" s="108">
        <f>ROUND(AT10/AS10*100,2)</f>
        <v>98.12</v>
      </c>
      <c r="AW10" s="162" t="s">
        <v>35</v>
      </c>
      <c r="AX10" s="163" t="s">
        <v>37</v>
      </c>
      <c r="AY10" s="172">
        <f>ROUND(SUM('前年度'!W22:Z22)*1000/'前年度'!C22,0)</f>
        <v>79469</v>
      </c>
      <c r="AZ10" s="206">
        <f>ROUND(SUM('当年度'!W22:Z22)*1000/'当年度'!C22,0)</f>
        <v>78107</v>
      </c>
      <c r="BA10" s="108">
        <f aca="true" t="shared" si="3" ref="BA10:BA31">ROUND(AZ10/AY10*100,2)</f>
        <v>98.29</v>
      </c>
      <c r="BC10" s="162" t="s">
        <v>97</v>
      </c>
      <c r="BD10" s="9" t="s">
        <v>37</v>
      </c>
      <c r="BE10" s="208">
        <f>ROUND(('前年度'!P22+'前年度'!V22)/('前年度'!N22-'前年度'!O22+'前年度'!T22-'前年度'!U22)*100,2)</f>
        <v>74.57</v>
      </c>
      <c r="BF10" s="209">
        <f>ROUND(('当年度'!P22+'当年度'!V22)/('当年度'!N22-'当年度'!O22+'当年度'!T22-'当年度'!U22)*100,2)</f>
        <v>76.06</v>
      </c>
      <c r="BG10" s="108">
        <f aca="true" t="shared" si="4" ref="BG10:BG31">BF10-BE10</f>
        <v>1.490000000000009</v>
      </c>
      <c r="BI10" s="162" t="s">
        <v>97</v>
      </c>
      <c r="BJ10" s="9" t="s">
        <v>37</v>
      </c>
      <c r="BK10" s="212">
        <f>ROUND(('前年度'!M22+'前年度'!S22)/('前年度'!K22-'前年度'!L22+'前年度'!Q22-'前年度'!R22)*100,2)</f>
        <v>93.09</v>
      </c>
      <c r="BL10" s="209">
        <f>ROUND(('当年度'!M22+'当年度'!S22)/('当年度'!K22-'当年度'!L22+'当年度'!Q22-'当年度'!R22)*100,2)</f>
        <v>93.57</v>
      </c>
      <c r="BM10" s="108">
        <f aca="true" t="shared" si="5" ref="BM10:BM31">BL10-BK10</f>
        <v>0.47999999999998977</v>
      </c>
    </row>
    <row r="11" spans="1:65" ht="16.5" customHeight="1">
      <c r="A11" s="8" t="s">
        <v>35</v>
      </c>
      <c r="B11" s="9" t="s">
        <v>26</v>
      </c>
      <c r="C11" s="49">
        <f>ROUND((SUM('前年度'!C2:C12)+SUM('前年度'!C17:C19))/'前年度10.1人口'!C7*100,2)</f>
        <v>25.3</v>
      </c>
      <c r="D11" s="50">
        <f>ROUND((SUM('当年度'!C2:C12)+SUM('前年度'!C17:C19))/'当年度10.1人口'!C7*100,2)</f>
        <v>24.8</v>
      </c>
      <c r="E11" s="51">
        <f aca="true" t="shared" si="6" ref="E11:E29">D11-C11</f>
        <v>-0.5</v>
      </c>
      <c r="G11" s="8" t="s">
        <v>38</v>
      </c>
      <c r="H11" s="9" t="s">
        <v>26</v>
      </c>
      <c r="I11" s="49">
        <f>ROUND((SUM('前年度'!D2:D12)+SUM('前年度'!D17:D19))/(SUM('前年度'!C2:C12)+SUM('前年度'!C17:C19))*100,2)</f>
        <v>5.85</v>
      </c>
      <c r="J11" s="55">
        <f>ROUND((SUM('当年度'!D2:D12)+SUM('当年度'!D17:D19))/(SUM('当年度'!C2:C12)+SUM('当年度'!C17:C19))*100,2)</f>
        <v>4.67</v>
      </c>
      <c r="K11" s="51">
        <f t="shared" si="0"/>
        <v>-1.1799999999999997</v>
      </c>
      <c r="M11" s="8" t="s">
        <v>38</v>
      </c>
      <c r="N11" s="9" t="s">
        <v>26</v>
      </c>
      <c r="O11" s="49">
        <f>ROUND((SUM('前年度'!E2:E12)+SUM('前年度'!E17:E19))/(SUM('前年度'!C2:C12)+SUM('前年度'!C17:C19))*100,2)</f>
        <v>40.86</v>
      </c>
      <c r="P11" s="55">
        <f>ROUND((SUM('当年度'!E2:E12)+SUM('当年度'!E17:E19))/(SUM('当年度'!C2:C12)+SUM('当年度'!C17:C19))*100,2)</f>
        <v>43.07</v>
      </c>
      <c r="Q11" s="51">
        <f>P11-O11</f>
        <v>2.210000000000001</v>
      </c>
      <c r="S11" s="109" t="s">
        <v>97</v>
      </c>
      <c r="T11" s="110" t="s">
        <v>39</v>
      </c>
      <c r="U11" s="111">
        <f>ROUND('前年度'!F23/'前年度'!C23,0)</f>
        <v>287830</v>
      </c>
      <c r="V11" s="111">
        <f>ROUND('当年度'!F23/'当年度'!C23,0)</f>
        <v>303646</v>
      </c>
      <c r="W11" s="112">
        <f t="shared" si="1"/>
        <v>15816</v>
      </c>
      <c r="Y11" s="109" t="s">
        <v>97</v>
      </c>
      <c r="Z11" s="110" t="s">
        <v>39</v>
      </c>
      <c r="AA11" s="111">
        <f>ROUND('前年度'!G23/'前年度'!C23,0)</f>
        <v>270372</v>
      </c>
      <c r="AB11" s="111">
        <f>ROUND('当年度'!G23/'当年度'!C23,0)</f>
        <v>285592</v>
      </c>
      <c r="AC11" s="112">
        <f t="shared" si="2"/>
        <v>15220</v>
      </c>
      <c r="AE11" s="109" t="s">
        <v>97</v>
      </c>
      <c r="AF11" s="110" t="s">
        <v>39</v>
      </c>
      <c r="AG11" s="113">
        <f>ROUND(('前年度'!H23+'前年度'!I23)/'前年度'!C23,0)</f>
        <v>54894</v>
      </c>
      <c r="AH11" s="114">
        <f>ROUND(('当年度'!H23+'当年度'!I23)/'当年度'!C23,0)</f>
        <v>56345</v>
      </c>
      <c r="AI11" s="115">
        <f>ROUND(AH11/AG11*100,2)</f>
        <v>102.64</v>
      </c>
      <c r="AK11" s="100" t="s">
        <v>97</v>
      </c>
      <c r="AL11" s="101" t="s">
        <v>39</v>
      </c>
      <c r="AM11" s="102">
        <f>ROUND('前年度'!J23/'前年度'!C23,0)</f>
        <v>82457</v>
      </c>
      <c r="AN11" s="103">
        <f>ROUND('当年度'!J23/'当年度'!C23,0)</f>
        <v>83223</v>
      </c>
      <c r="AO11" s="104">
        <f>ROUND(AN11/AM11*100,2)</f>
        <v>100.93</v>
      </c>
      <c r="AQ11" s="162" t="s">
        <v>97</v>
      </c>
      <c r="AR11" s="163" t="s">
        <v>39</v>
      </c>
      <c r="AS11" s="172">
        <f>ROUND(('前年度'!K23+'前年度'!Q23)/'前年度'!C23,0)</f>
        <v>196759</v>
      </c>
      <c r="AT11" s="206">
        <f>ROUND(('当年度'!K23+'当年度'!Q23)/'当年度'!C23,0)</f>
        <v>210043</v>
      </c>
      <c r="AU11" s="108">
        <f>ROUND(AT11/AS11*100,2)</f>
        <v>106.75</v>
      </c>
      <c r="AW11" s="162" t="s">
        <v>35</v>
      </c>
      <c r="AX11" s="163" t="s">
        <v>39</v>
      </c>
      <c r="AY11" s="172">
        <f>ROUND(SUM('前年度'!W23:Z23)*1000/'前年度'!C23,0)</f>
        <v>178306</v>
      </c>
      <c r="AZ11" s="206">
        <f>ROUND(SUM('当年度'!W23:Z23)*1000/'当年度'!C23,0)</f>
        <v>191117</v>
      </c>
      <c r="BA11" s="108">
        <f t="shared" si="3"/>
        <v>107.18</v>
      </c>
      <c r="BC11" s="162" t="s">
        <v>97</v>
      </c>
      <c r="BD11" s="9" t="s">
        <v>39</v>
      </c>
      <c r="BE11" s="208">
        <f>ROUND(('前年度'!P23+'前年度'!V23)/('前年度'!N23-'前年度'!O23+'前年度'!T23-'前年度'!U23)*100,2)</f>
        <v>100</v>
      </c>
      <c r="BF11" s="209">
        <f>ROUND(('当年度'!P23+'当年度'!V23)/('当年度'!N23-'当年度'!O23+'当年度'!T23-'当年度'!U23)*100,2)</f>
        <v>100</v>
      </c>
      <c r="BG11" s="108">
        <f t="shared" si="4"/>
        <v>0</v>
      </c>
      <c r="BI11" s="162" t="s">
        <v>97</v>
      </c>
      <c r="BJ11" s="9" t="s">
        <v>39</v>
      </c>
      <c r="BK11" s="212">
        <f>ROUND(('前年度'!M23+'前年度'!S23)/('前年度'!K23-'前年度'!L23+'前年度'!Q23-'前年度'!R23)*100,2)</f>
        <v>100</v>
      </c>
      <c r="BL11" s="209">
        <f>ROUND(('当年度'!M23+'当年度'!S23)/('当年度'!K23-'当年度'!L23+'当年度'!Q23-'当年度'!R23)*100,2)</f>
        <v>100</v>
      </c>
      <c r="BM11" s="108">
        <f t="shared" si="5"/>
        <v>0</v>
      </c>
    </row>
    <row r="12" spans="1:65" ht="16.5" customHeight="1">
      <c r="A12" s="8" t="s">
        <v>38</v>
      </c>
      <c r="B12" s="9" t="s">
        <v>27</v>
      </c>
      <c r="C12" s="49">
        <f>ROUND(SUM('前年度'!C13:C16)/'前年度10.1人口'!C8*100,2)</f>
        <v>28.66</v>
      </c>
      <c r="D12" s="50">
        <f>ROUND(SUM('当年度'!C13:C16)/'当年度10.1人口'!C8*100,2)</f>
        <v>27.93</v>
      </c>
      <c r="E12" s="51">
        <f t="shared" si="6"/>
        <v>-0.7300000000000004</v>
      </c>
      <c r="G12" s="8" t="s">
        <v>38</v>
      </c>
      <c r="H12" s="9" t="s">
        <v>27</v>
      </c>
      <c r="I12" s="49">
        <f>ROUND(SUM('前年度'!D13:D16)/SUM('前年度'!C13:C16)*100,2)</f>
        <v>5.82</v>
      </c>
      <c r="J12" s="55">
        <f>ROUND(SUM('当年度'!D13:D16)/SUM('当年度'!C13:C16)*100,2)</f>
        <v>5.12</v>
      </c>
      <c r="K12" s="51">
        <f t="shared" si="0"/>
        <v>-0.7000000000000002</v>
      </c>
      <c r="M12" s="8" t="s">
        <v>38</v>
      </c>
      <c r="N12" s="9" t="s">
        <v>27</v>
      </c>
      <c r="O12" s="49">
        <f>ROUND(SUM('前年度'!E13:E16)/SUM('前年度'!C13:C16)*100,2)</f>
        <v>39.68</v>
      </c>
      <c r="P12" s="55">
        <f>ROUND(SUM('当年度'!E13:E16)/SUM('当年度'!C13:C16)*100,2)</f>
        <v>42.33</v>
      </c>
      <c r="Q12" s="51">
        <f aca="true" t="shared" si="7" ref="Q12:Q32">P12-O12</f>
        <v>2.6499999999999986</v>
      </c>
      <c r="S12" s="116">
        <f>RANK(V12,V$12:V$31,0)</f>
        <v>18</v>
      </c>
      <c r="T12" s="117" t="s">
        <v>40</v>
      </c>
      <c r="U12" s="118">
        <f>ROUND('前年度'!F2/'前年度'!C2,0)</f>
        <v>476490</v>
      </c>
      <c r="V12" s="118">
        <f>ROUND('当年度'!F2/'当年度'!C2,0)</f>
        <v>556045</v>
      </c>
      <c r="W12" s="119">
        <f t="shared" si="1"/>
        <v>79555</v>
      </c>
      <c r="Y12" s="116">
        <f aca="true" t="shared" si="8" ref="Y12:Y31">RANK(AB12,AB$12:AB$31,0)</f>
        <v>18</v>
      </c>
      <c r="Z12" s="117" t="s">
        <v>40</v>
      </c>
      <c r="AA12" s="118">
        <f>ROUND('前年度'!G2/'前年度'!C2,0)</f>
        <v>472130</v>
      </c>
      <c r="AB12" s="118">
        <f>ROUND('当年度'!G2/'当年度'!C2,0)</f>
        <v>556057</v>
      </c>
      <c r="AC12" s="119">
        <f t="shared" si="2"/>
        <v>83927</v>
      </c>
      <c r="AE12" s="116">
        <f aca="true" t="shared" si="9" ref="AE12:AE31">RANK(AH12,AH$12:AH$31,0)</f>
        <v>8</v>
      </c>
      <c r="AF12" s="117" t="s">
        <v>40</v>
      </c>
      <c r="AG12" s="120">
        <f>ROUND(('前年度'!H2+'前年度'!I2)/'前年度'!C2,0)</f>
        <v>53610</v>
      </c>
      <c r="AH12" s="121">
        <f>ROUND(('当年度'!H2+'当年度'!I2)/'当年度'!C2,0)</f>
        <v>54558</v>
      </c>
      <c r="AI12" s="122">
        <f>ROUND(AH12/AG12*100,2)</f>
        <v>101.77</v>
      </c>
      <c r="AK12" s="123">
        <f aca="true" t="shared" si="10" ref="AK12:AK31">RANK(AN12,AN$12:AN$31,0)</f>
        <v>20</v>
      </c>
      <c r="AL12" s="101" t="s">
        <v>40</v>
      </c>
      <c r="AM12" s="102">
        <f>ROUND('前年度'!J2/'前年度'!C2,0)</f>
        <v>0</v>
      </c>
      <c r="AN12" s="121">
        <f>ROUND('当年度'!J2/'当年度'!C2,0)</f>
        <v>0</v>
      </c>
      <c r="AO12" s="104" t="str">
        <f>IF(AM12=0,"-",ROUND(AN12/AM12*100,2))</f>
        <v>-</v>
      </c>
      <c r="AQ12" s="164">
        <f aca="true" t="shared" si="11" ref="AQ12:AQ31">RANK(AT12,AT$12:AT$31,0)</f>
        <v>7</v>
      </c>
      <c r="AR12" s="163" t="s">
        <v>40</v>
      </c>
      <c r="AS12" s="172">
        <f>ROUND(('前年度'!K2+'前年度'!Q2)/'前年度'!C2,0)</f>
        <v>88967</v>
      </c>
      <c r="AT12" s="206">
        <f>ROUND(('当年度'!K2+'当年度'!Q2)/'当年度'!C2,0)</f>
        <v>87373</v>
      </c>
      <c r="AU12" s="108">
        <f>ROUND(AT12/AS12*100,2)</f>
        <v>98.21</v>
      </c>
      <c r="AW12" s="164">
        <f aca="true" t="shared" si="12" ref="AW12:AW31">RANK(AZ12,AZ$12:AZ$31,0)</f>
        <v>8</v>
      </c>
      <c r="AX12" s="163" t="s">
        <v>40</v>
      </c>
      <c r="AY12" s="172">
        <f>ROUND(SUM('前年度'!W2:Z2)*1000/'前年度'!C2,0)</f>
        <v>82354</v>
      </c>
      <c r="AZ12" s="206">
        <f>ROUND(SUM('当年度'!W2:Z2)*1000/'当年度'!C2,0)</f>
        <v>80957</v>
      </c>
      <c r="BA12" s="108">
        <f t="shared" si="3"/>
        <v>98.3</v>
      </c>
      <c r="BC12" s="164">
        <f aca="true" t="shared" si="13" ref="BC12:BC31">RANK(BF12,BF$12:BF$31,0)</f>
        <v>6</v>
      </c>
      <c r="BD12" s="9" t="s">
        <v>40</v>
      </c>
      <c r="BE12" s="208">
        <f>ROUND(('前年度'!P2+'前年度'!V2)/('前年度'!N2-'前年度'!O2+'前年度'!T2-'前年度'!U2)*100,2)</f>
        <v>80.48</v>
      </c>
      <c r="BF12" s="209">
        <f>ROUND(('当年度'!P2+'当年度'!V2)/('当年度'!N2-'当年度'!O2+'当年度'!T2-'当年度'!U2)*100,2)</f>
        <v>81.86</v>
      </c>
      <c r="BG12" s="108">
        <f t="shared" si="4"/>
        <v>1.3799999999999955</v>
      </c>
      <c r="BI12" s="164">
        <f aca="true" t="shared" si="14" ref="BI12:BI31">RANK(BL12,BL$12:BL$31,0)</f>
        <v>11</v>
      </c>
      <c r="BJ12" s="9" t="s">
        <v>40</v>
      </c>
      <c r="BK12" s="212">
        <f>ROUND(('前年度'!M2+'前年度'!S2)/('前年度'!K2-'前年度'!L2+'前年度'!Q2-'前年度'!R2)*100,2)</f>
        <v>93.16</v>
      </c>
      <c r="BL12" s="209">
        <f>ROUND(('当年度'!M2+'当年度'!S2)/('当年度'!K2-'当年度'!L2+'当年度'!Q2-'当年度'!R2)*100,2)</f>
        <v>93.57</v>
      </c>
      <c r="BM12" s="108">
        <f t="shared" si="5"/>
        <v>0.4099999999999966</v>
      </c>
    </row>
    <row r="13" spans="1:65" ht="16.5" customHeight="1">
      <c r="A13" s="10">
        <f>RANK(D13,D$13:D$30,0)</f>
        <v>18</v>
      </c>
      <c r="B13" s="9" t="s">
        <v>40</v>
      </c>
      <c r="C13" s="49">
        <f>ROUND('前年度'!C2/'前年度10.1人口'!C9*100,2)</f>
        <v>22.02</v>
      </c>
      <c r="D13" s="50">
        <f>ROUND('当年度'!C2/'当年度10.1人口'!C9*100,2)</f>
        <v>21.62</v>
      </c>
      <c r="E13" s="51">
        <f t="shared" si="6"/>
        <v>-0.3999999999999986</v>
      </c>
      <c r="G13" s="10">
        <f aca="true" t="shared" si="15" ref="G13:G30">RANK(J13,J$13:J$30,0)</f>
        <v>16</v>
      </c>
      <c r="H13" s="9" t="s">
        <v>40</v>
      </c>
      <c r="I13" s="49">
        <f>ROUND('前年度'!D2/'前年度'!C2*100,2)</f>
        <v>5.7</v>
      </c>
      <c r="J13" s="55">
        <f>ROUND('当年度'!D2/'当年度'!C2*100,2)</f>
        <v>4.36</v>
      </c>
      <c r="K13" s="51">
        <f t="shared" si="0"/>
        <v>-1.3399999999999999</v>
      </c>
      <c r="M13" s="8" t="s">
        <v>38</v>
      </c>
      <c r="N13" s="9" t="s">
        <v>39</v>
      </c>
      <c r="O13" s="49">
        <f>ROUND('前年度'!E23/'前年度'!C23*100,2)</f>
        <v>8.04</v>
      </c>
      <c r="P13" s="57">
        <f>ROUND('当年度'!E23/'当年度'!C23*100,2)</f>
        <v>8.39</v>
      </c>
      <c r="Q13" s="51">
        <f t="shared" si="7"/>
        <v>0.3500000000000014</v>
      </c>
      <c r="S13" s="123">
        <f aca="true" t="shared" si="16" ref="S13:S31">RANK(V13,V$12:V$31,0)</f>
        <v>15</v>
      </c>
      <c r="T13" s="101" t="s">
        <v>41</v>
      </c>
      <c r="U13" s="105">
        <f>ROUND('前年度'!F3/'前年度'!C3,0)</f>
        <v>468264</v>
      </c>
      <c r="V13" s="105">
        <f>ROUND('当年度'!F3/'当年度'!C3,0)</f>
        <v>565499</v>
      </c>
      <c r="W13" s="106">
        <f t="shared" si="1"/>
        <v>97235</v>
      </c>
      <c r="Y13" s="123">
        <f t="shared" si="8"/>
        <v>15</v>
      </c>
      <c r="Z13" s="101" t="s">
        <v>41</v>
      </c>
      <c r="AA13" s="105">
        <f>ROUND('前年度'!G3/'前年度'!C3,0)</f>
        <v>470579</v>
      </c>
      <c r="AB13" s="105">
        <f>ROUND('当年度'!G3/'当年度'!C3,0)</f>
        <v>566673</v>
      </c>
      <c r="AC13" s="106">
        <f t="shared" si="2"/>
        <v>96094</v>
      </c>
      <c r="AE13" s="116">
        <f t="shared" si="9"/>
        <v>9</v>
      </c>
      <c r="AF13" s="101" t="s">
        <v>41</v>
      </c>
      <c r="AG13" s="107">
        <f>ROUND(('前年度'!H3+'前年度'!I3)/'前年度'!C3,0)</f>
        <v>52019</v>
      </c>
      <c r="AH13" s="121">
        <f>ROUND(('当年度'!H3+'当年度'!I3)/'当年度'!C3,0)</f>
        <v>54164</v>
      </c>
      <c r="AI13" s="108">
        <f aca="true" t="shared" si="17" ref="AI13:AI31">ROUND(AH13/AG13*100,2)</f>
        <v>104.12</v>
      </c>
      <c r="AK13" s="123">
        <f t="shared" si="10"/>
        <v>18</v>
      </c>
      <c r="AL13" s="101" t="s">
        <v>41</v>
      </c>
      <c r="AM13" s="102">
        <f>ROUND('前年度'!J3/'前年度'!C3,0)</f>
        <v>1</v>
      </c>
      <c r="AN13" s="103">
        <f>ROUND('当年度'!J3/'当年度'!C3,0)</f>
        <v>1</v>
      </c>
      <c r="AO13" s="104">
        <f aca="true" t="shared" si="18" ref="AO13:AO31">IF(AM13=0,"-",ROUND(AN13/AM13*100,2))</f>
        <v>100</v>
      </c>
      <c r="AQ13" s="164">
        <f t="shared" si="11"/>
        <v>17</v>
      </c>
      <c r="AR13" s="163" t="s">
        <v>41</v>
      </c>
      <c r="AS13" s="172">
        <f>ROUND(('前年度'!K3+'前年度'!Q3)/'前年度'!C3,0)</f>
        <v>79814</v>
      </c>
      <c r="AT13" s="206">
        <f>ROUND(('当年度'!K3+'当年度'!Q3)/'当年度'!C3,0)</f>
        <v>77648</v>
      </c>
      <c r="AU13" s="108">
        <f aca="true" t="shared" si="19" ref="AU13:AU31">ROUND(AT13/AS13*100,2)</f>
        <v>97.29</v>
      </c>
      <c r="AW13" s="164">
        <f t="shared" si="12"/>
        <v>17</v>
      </c>
      <c r="AX13" s="163" t="s">
        <v>41</v>
      </c>
      <c r="AY13" s="172">
        <f>ROUND(SUM('前年度'!W3:Z3)*1000/'前年度'!C3,0)</f>
        <v>73513</v>
      </c>
      <c r="AZ13" s="206">
        <f>ROUND(SUM('当年度'!W3:Z3)*1000/'当年度'!C3,0)</f>
        <v>71647</v>
      </c>
      <c r="BA13" s="108">
        <f t="shared" si="3"/>
        <v>97.46</v>
      </c>
      <c r="BC13" s="164">
        <f t="shared" si="13"/>
        <v>20</v>
      </c>
      <c r="BD13" s="9" t="s">
        <v>41</v>
      </c>
      <c r="BE13" s="208">
        <f>ROUND(('前年度'!P3+'前年度'!V3)/('前年度'!N3-'前年度'!O3+'前年度'!T3-'前年度'!U3)*100,2)</f>
        <v>59.61</v>
      </c>
      <c r="BF13" s="209">
        <f>ROUND(('当年度'!P3+'当年度'!V3)/('当年度'!N3-'当年度'!O3+'当年度'!T3-'当年度'!U3)*100,2)</f>
        <v>61.43</v>
      </c>
      <c r="BG13" s="108">
        <f t="shared" si="4"/>
        <v>1.8200000000000003</v>
      </c>
      <c r="BI13" s="164">
        <f t="shared" si="14"/>
        <v>20</v>
      </c>
      <c r="BJ13" s="9" t="s">
        <v>41</v>
      </c>
      <c r="BK13" s="212">
        <f>ROUND(('前年度'!M3+'前年度'!S3)/('前年度'!K3-'前年度'!L3+'前年度'!Q3-'前年度'!R3)*100,2)</f>
        <v>90.3</v>
      </c>
      <c r="BL13" s="209">
        <f>ROUND(('当年度'!M3+'当年度'!S3)/('当年度'!K3-'当年度'!L3+'当年度'!Q3-'当年度'!R3)*100,2)</f>
        <v>91.73</v>
      </c>
      <c r="BM13" s="108">
        <f t="shared" si="5"/>
        <v>1.4300000000000068</v>
      </c>
    </row>
    <row r="14" spans="1:65" ht="16.5" customHeight="1">
      <c r="A14" s="10">
        <f aca="true" t="shared" si="20" ref="A14:A30">RANK(D14,D$13:D$30,0)</f>
        <v>13</v>
      </c>
      <c r="B14" s="9" t="s">
        <v>41</v>
      </c>
      <c r="C14" s="49">
        <f>ROUND('前年度'!C3/'前年度10.1人口'!C10*100,2)</f>
        <v>26.88</v>
      </c>
      <c r="D14" s="50">
        <f>ROUND('当年度'!C3/'当年度10.1人口'!C10*100,2)</f>
        <v>26.24</v>
      </c>
      <c r="E14" s="51">
        <f t="shared" si="6"/>
        <v>-0.6400000000000006</v>
      </c>
      <c r="G14" s="10">
        <f t="shared" si="15"/>
        <v>18</v>
      </c>
      <c r="H14" s="9" t="s">
        <v>41</v>
      </c>
      <c r="I14" s="49">
        <f>ROUND('前年度'!D3/'前年度'!C3*100,2)</f>
        <v>3.85</v>
      </c>
      <c r="J14" s="55">
        <f>ROUND('当年度'!D3/'当年度'!C3*100,2)</f>
        <v>3.1</v>
      </c>
      <c r="K14" s="51">
        <f t="shared" si="0"/>
        <v>-0.75</v>
      </c>
      <c r="M14" s="10">
        <f>RANK(P14,P$14:P$33,0)</f>
        <v>13</v>
      </c>
      <c r="N14" s="9" t="s">
        <v>40</v>
      </c>
      <c r="O14" s="49">
        <f>ROUND('前年度'!E2/'前年度'!C2*100,2)</f>
        <v>40.23</v>
      </c>
      <c r="P14" s="57">
        <f>ROUND('当年度'!E2/'当年度'!C2*100,2)</f>
        <v>42.5</v>
      </c>
      <c r="Q14" s="51">
        <f t="shared" si="7"/>
        <v>2.270000000000003</v>
      </c>
      <c r="S14" s="123">
        <f t="shared" si="16"/>
        <v>10</v>
      </c>
      <c r="T14" s="101" t="s">
        <v>42</v>
      </c>
      <c r="U14" s="105">
        <f>ROUND('前年度'!F4/'前年度'!C4,0)</f>
        <v>488619</v>
      </c>
      <c r="V14" s="105">
        <f>ROUND('当年度'!F4/'当年度'!C4,0)</f>
        <v>582259</v>
      </c>
      <c r="W14" s="106">
        <f t="shared" si="1"/>
        <v>93640</v>
      </c>
      <c r="Y14" s="123">
        <f t="shared" si="8"/>
        <v>14</v>
      </c>
      <c r="Z14" s="101" t="s">
        <v>42</v>
      </c>
      <c r="AA14" s="105">
        <f>ROUND('前年度'!G4/'前年度'!C4,0)</f>
        <v>466466</v>
      </c>
      <c r="AB14" s="105">
        <f>ROUND('当年度'!G4/'当年度'!C4,0)</f>
        <v>569383</v>
      </c>
      <c r="AC14" s="106">
        <f t="shared" si="2"/>
        <v>102917</v>
      </c>
      <c r="AE14" s="116">
        <f t="shared" si="9"/>
        <v>3</v>
      </c>
      <c r="AF14" s="101" t="s">
        <v>42</v>
      </c>
      <c r="AG14" s="107">
        <f>ROUND(('前年度'!H4+'前年度'!I4)/'前年度'!C4,0)</f>
        <v>53443</v>
      </c>
      <c r="AH14" s="121">
        <f>ROUND(('当年度'!H4+'当年度'!I4)/'当年度'!C4,0)</f>
        <v>55282</v>
      </c>
      <c r="AI14" s="108">
        <f t="shared" si="17"/>
        <v>103.44</v>
      </c>
      <c r="AK14" s="123">
        <f t="shared" si="10"/>
        <v>11</v>
      </c>
      <c r="AL14" s="101" t="s">
        <v>42</v>
      </c>
      <c r="AM14" s="102">
        <f>ROUND('前年度'!J4/'前年度'!C4,0)</f>
        <v>21424</v>
      </c>
      <c r="AN14" s="103">
        <f>ROUND('当年度'!J4/'当年度'!C4,0)</f>
        <v>14276</v>
      </c>
      <c r="AO14" s="104">
        <f t="shared" si="18"/>
        <v>66.64</v>
      </c>
      <c r="AQ14" s="164">
        <f t="shared" si="11"/>
        <v>13</v>
      </c>
      <c r="AR14" s="163" t="s">
        <v>42</v>
      </c>
      <c r="AS14" s="172">
        <f>ROUND(('前年度'!K4+'前年度'!Q4)/'前年度'!C4,0)</f>
        <v>85008</v>
      </c>
      <c r="AT14" s="206">
        <f>ROUND(('当年度'!K4+'当年度'!Q4)/'当年度'!C4,0)</f>
        <v>82834</v>
      </c>
      <c r="AU14" s="108">
        <f t="shared" si="19"/>
        <v>97.44</v>
      </c>
      <c r="AW14" s="164">
        <f t="shared" si="12"/>
        <v>15</v>
      </c>
      <c r="AX14" s="163" t="s">
        <v>42</v>
      </c>
      <c r="AY14" s="172">
        <f>ROUND(SUM('前年度'!W4:Z4)*1000/'前年度'!C4,0)</f>
        <v>77969</v>
      </c>
      <c r="AZ14" s="206">
        <f>ROUND(SUM('当年度'!W4:Z4)*1000/'当年度'!C4,0)</f>
        <v>76052</v>
      </c>
      <c r="BA14" s="108">
        <f t="shared" si="3"/>
        <v>97.54</v>
      </c>
      <c r="BC14" s="164">
        <f t="shared" si="13"/>
        <v>13</v>
      </c>
      <c r="BD14" s="9" t="s">
        <v>42</v>
      </c>
      <c r="BE14" s="208">
        <f>ROUND(('前年度'!P4+'前年度'!V4)/('前年度'!N4-'前年度'!O4+'前年度'!T4-'前年度'!U4)*100,2)</f>
        <v>73.23</v>
      </c>
      <c r="BF14" s="209">
        <f>ROUND(('当年度'!P4+'当年度'!V4)/('当年度'!N4-'当年度'!O4+'当年度'!T4-'当年度'!U4)*100,2)</f>
        <v>74.9</v>
      </c>
      <c r="BG14" s="108">
        <f t="shared" si="4"/>
        <v>1.6700000000000017</v>
      </c>
      <c r="BI14" s="164">
        <f t="shared" si="14"/>
        <v>12</v>
      </c>
      <c r="BJ14" s="9" t="s">
        <v>42</v>
      </c>
      <c r="BK14" s="212">
        <f>ROUND(('前年度'!M4+'前年度'!S4)/('前年度'!K4-'前年度'!L4+'前年度'!Q4-'前年度'!R4)*100,2)</f>
        <v>93.73</v>
      </c>
      <c r="BL14" s="209">
        <f>ROUND(('当年度'!M4+'当年度'!S4)/('当年度'!K4-'当年度'!L4+'当年度'!Q4-'当年度'!R4)*100,2)</f>
        <v>93.37</v>
      </c>
      <c r="BM14" s="108">
        <f t="shared" si="5"/>
        <v>-0.35999999999999943</v>
      </c>
    </row>
    <row r="15" spans="1:65" ht="16.5" customHeight="1">
      <c r="A15" s="10">
        <f t="shared" si="20"/>
        <v>17</v>
      </c>
      <c r="B15" s="9" t="s">
        <v>42</v>
      </c>
      <c r="C15" s="49">
        <f>ROUND('前年度'!C4/'前年度10.1人口'!C11*100,2)</f>
        <v>24.81</v>
      </c>
      <c r="D15" s="50">
        <f>ROUND('当年度'!C4/'当年度10.1人口'!C11*100,2)</f>
        <v>23.95</v>
      </c>
      <c r="E15" s="51">
        <f t="shared" si="6"/>
        <v>-0.8599999999999994</v>
      </c>
      <c r="G15" s="10">
        <f t="shared" si="15"/>
        <v>8</v>
      </c>
      <c r="H15" s="9" t="s">
        <v>42</v>
      </c>
      <c r="I15" s="49">
        <f>ROUND('前年度'!D4/'前年度'!C4*100,2)</f>
        <v>7.24</v>
      </c>
      <c r="J15" s="55">
        <f>ROUND('当年度'!D4/'当年度'!C4*100,2)</f>
        <v>5.34</v>
      </c>
      <c r="K15" s="51">
        <f t="shared" si="0"/>
        <v>-1.9000000000000004</v>
      </c>
      <c r="M15" s="10">
        <f aca="true" t="shared" si="21" ref="M15:M33">RANK(P15,P$14:P$33,0)</f>
        <v>16</v>
      </c>
      <c r="N15" s="9" t="s">
        <v>41</v>
      </c>
      <c r="O15" s="49">
        <f>ROUND('前年度'!E3/'前年度'!C3*100,2)</f>
        <v>37.96</v>
      </c>
      <c r="P15" s="57">
        <f>ROUND('当年度'!E3/'当年度'!C3*100,2)</f>
        <v>39.54</v>
      </c>
      <c r="Q15" s="51">
        <f t="shared" si="7"/>
        <v>1.5799999999999983</v>
      </c>
      <c r="S15" s="123">
        <f t="shared" si="16"/>
        <v>17</v>
      </c>
      <c r="T15" s="101" t="s">
        <v>43</v>
      </c>
      <c r="U15" s="105">
        <f>ROUND('前年度'!F5/'前年度'!C5,0)</f>
        <v>468428</v>
      </c>
      <c r="V15" s="105">
        <f>ROUND('当年度'!F5/'当年度'!C5,0)</f>
        <v>561315</v>
      </c>
      <c r="W15" s="106">
        <f t="shared" si="1"/>
        <v>92887</v>
      </c>
      <c r="Y15" s="123">
        <f t="shared" si="8"/>
        <v>17</v>
      </c>
      <c r="Z15" s="101" t="s">
        <v>43</v>
      </c>
      <c r="AA15" s="105">
        <f>ROUND('前年度'!G5/'前年度'!C5,0)</f>
        <v>467020</v>
      </c>
      <c r="AB15" s="105">
        <f>ROUND('当年度'!G5/'当年度'!C5,0)</f>
        <v>559113</v>
      </c>
      <c r="AC15" s="106">
        <f t="shared" si="2"/>
        <v>92093</v>
      </c>
      <c r="AE15" s="116">
        <f t="shared" si="9"/>
        <v>16</v>
      </c>
      <c r="AF15" s="101" t="s">
        <v>43</v>
      </c>
      <c r="AG15" s="107">
        <f>ROUND(('前年度'!H5+'前年度'!I5)/'前年度'!C5,0)</f>
        <v>53281</v>
      </c>
      <c r="AH15" s="121">
        <f>ROUND(('当年度'!H5+'当年度'!I5)/'当年度'!C5,0)</f>
        <v>53496</v>
      </c>
      <c r="AI15" s="108">
        <f t="shared" si="17"/>
        <v>100.4</v>
      </c>
      <c r="AK15" s="123">
        <f t="shared" si="10"/>
        <v>14</v>
      </c>
      <c r="AL15" s="101" t="s">
        <v>43</v>
      </c>
      <c r="AM15" s="102">
        <f>ROUND('前年度'!J5/'前年度'!C5,0)</f>
        <v>6320</v>
      </c>
      <c r="AN15" s="103">
        <f>ROUND('当年度'!J5/'当年度'!C5,0)</f>
        <v>6585</v>
      </c>
      <c r="AO15" s="104">
        <f t="shared" si="18"/>
        <v>104.19</v>
      </c>
      <c r="AQ15" s="164">
        <f t="shared" si="11"/>
        <v>4</v>
      </c>
      <c r="AR15" s="163" t="s">
        <v>43</v>
      </c>
      <c r="AS15" s="172">
        <f>ROUND(('前年度'!K5+'前年度'!Q5)/'前年度'!C5,0)</f>
        <v>92999</v>
      </c>
      <c r="AT15" s="206">
        <f>ROUND(('当年度'!K5+'当年度'!Q5)/'当年度'!C5,0)</f>
        <v>90875</v>
      </c>
      <c r="AU15" s="108">
        <f t="shared" si="19"/>
        <v>97.72</v>
      </c>
      <c r="AW15" s="164">
        <f t="shared" si="12"/>
        <v>5</v>
      </c>
      <c r="AX15" s="163" t="s">
        <v>43</v>
      </c>
      <c r="AY15" s="172">
        <f>ROUND(SUM('前年度'!W5:Z5)*1000/'前年度'!C5,0)</f>
        <v>83724</v>
      </c>
      <c r="AZ15" s="206">
        <f>ROUND(SUM('当年度'!W5:Z5)*1000/'当年度'!C5,0)</f>
        <v>81985</v>
      </c>
      <c r="BA15" s="108">
        <f t="shared" si="3"/>
        <v>97.92</v>
      </c>
      <c r="BC15" s="164">
        <f t="shared" si="13"/>
        <v>10</v>
      </c>
      <c r="BD15" s="9" t="s">
        <v>43</v>
      </c>
      <c r="BE15" s="208">
        <f>ROUND(('前年度'!P5+'前年度'!V5)/('前年度'!N5-'前年度'!O5+'前年度'!T5-'前年度'!U5)*100,2)</f>
        <v>75.74</v>
      </c>
      <c r="BF15" s="209">
        <f>ROUND(('当年度'!P5+'当年度'!V5)/('当年度'!N5-'当年度'!O5+'当年度'!T5-'当年度'!U5)*100,2)</f>
        <v>76.89</v>
      </c>
      <c r="BG15" s="108">
        <f t="shared" si="4"/>
        <v>1.1500000000000057</v>
      </c>
      <c r="BI15" s="164">
        <f t="shared" si="14"/>
        <v>12</v>
      </c>
      <c r="BJ15" s="9" t="s">
        <v>43</v>
      </c>
      <c r="BK15" s="212">
        <f>ROUND(('前年度'!M5+'前年度'!S5)/('前年度'!K5-'前年度'!L5+'前年度'!Q5-'前年度'!R5)*100,2)</f>
        <v>93.17</v>
      </c>
      <c r="BL15" s="209">
        <f>ROUND(('当年度'!M5+'当年度'!S5)/('当年度'!K5-'当年度'!L5+'当年度'!Q5-'当年度'!R5)*100,2)</f>
        <v>93.37</v>
      </c>
      <c r="BM15" s="108">
        <f t="shared" si="5"/>
        <v>0.20000000000000284</v>
      </c>
    </row>
    <row r="16" spans="1:65" ht="16.5" customHeight="1">
      <c r="A16" s="10">
        <f t="shared" si="20"/>
        <v>8</v>
      </c>
      <c r="B16" s="9" t="s">
        <v>43</v>
      </c>
      <c r="C16" s="49">
        <f>ROUND('前年度'!C5/'前年度10.1人口'!C12*100,2)</f>
        <v>28.54</v>
      </c>
      <c r="D16" s="50">
        <f>ROUND('当年度'!C5/'当年度10.1人口'!C12*100,2)</f>
        <v>27.84</v>
      </c>
      <c r="E16" s="51">
        <f t="shared" si="6"/>
        <v>-0.6999999999999993</v>
      </c>
      <c r="G16" s="10">
        <f t="shared" si="15"/>
        <v>13</v>
      </c>
      <c r="H16" s="9" t="s">
        <v>43</v>
      </c>
      <c r="I16" s="49">
        <f>ROUND('前年度'!D5/'前年度'!C5*100,2)</f>
        <v>5.86</v>
      </c>
      <c r="J16" s="55">
        <f>ROUND('当年度'!D5/'当年度'!C5*100,2)</f>
        <v>4.57</v>
      </c>
      <c r="K16" s="51">
        <f t="shared" si="0"/>
        <v>-1.29</v>
      </c>
      <c r="M16" s="10">
        <f t="shared" si="21"/>
        <v>7</v>
      </c>
      <c r="N16" s="9" t="s">
        <v>42</v>
      </c>
      <c r="O16" s="49">
        <f>ROUND('前年度'!E4/'前年度'!C4*100,2)</f>
        <v>41.31</v>
      </c>
      <c r="P16" s="57">
        <f>ROUND('当年度'!E4/'当年度'!C4*100,2)</f>
        <v>44.1</v>
      </c>
      <c r="Q16" s="51">
        <f t="shared" si="7"/>
        <v>2.789999999999999</v>
      </c>
      <c r="S16" s="124">
        <f t="shared" si="16"/>
        <v>12</v>
      </c>
      <c r="T16" s="125" t="s">
        <v>44</v>
      </c>
      <c r="U16" s="126">
        <f>ROUND('前年度'!F6/'前年度'!C6,0)</f>
        <v>478330</v>
      </c>
      <c r="V16" s="126">
        <f>ROUND('当年度'!F6/'当年度'!C6,0)</f>
        <v>580271</v>
      </c>
      <c r="W16" s="127">
        <f t="shared" si="1"/>
        <v>101941</v>
      </c>
      <c r="Y16" s="124">
        <f t="shared" si="8"/>
        <v>11</v>
      </c>
      <c r="Z16" s="125" t="s">
        <v>44</v>
      </c>
      <c r="AA16" s="126">
        <f>ROUND('前年度'!G6/'前年度'!C6,0)</f>
        <v>477330</v>
      </c>
      <c r="AB16" s="126">
        <f>ROUND('当年度'!G6/'当年度'!C6,0)</f>
        <v>578213</v>
      </c>
      <c r="AC16" s="127">
        <f t="shared" si="2"/>
        <v>100883</v>
      </c>
      <c r="AE16" s="128">
        <f t="shared" si="9"/>
        <v>12</v>
      </c>
      <c r="AF16" s="125" t="s">
        <v>44</v>
      </c>
      <c r="AG16" s="129">
        <f>ROUND(('前年度'!H6+'前年度'!I6)/'前年度'!C6,0)</f>
        <v>53773</v>
      </c>
      <c r="AH16" s="130">
        <f>ROUND(('当年度'!H6+'当年度'!I6)/'当年度'!C6,0)</f>
        <v>53987</v>
      </c>
      <c r="AI16" s="131">
        <f t="shared" si="17"/>
        <v>100.4</v>
      </c>
      <c r="AK16" s="123">
        <f t="shared" si="10"/>
        <v>7</v>
      </c>
      <c r="AL16" s="101" t="s">
        <v>44</v>
      </c>
      <c r="AM16" s="102">
        <f>ROUND('前年度'!J6/'前年度'!C6,0)</f>
        <v>27519</v>
      </c>
      <c r="AN16" s="103">
        <f>ROUND('当年度'!J6/'当年度'!C6,0)</f>
        <v>24456</v>
      </c>
      <c r="AO16" s="104">
        <f t="shared" si="18"/>
        <v>88.87</v>
      </c>
      <c r="AQ16" s="164">
        <f t="shared" si="11"/>
        <v>8</v>
      </c>
      <c r="AR16" s="163" t="s">
        <v>44</v>
      </c>
      <c r="AS16" s="172">
        <f>ROUND(('前年度'!K6+'前年度'!Q6)/'前年度'!C6,0)</f>
        <v>86505</v>
      </c>
      <c r="AT16" s="206">
        <f>ROUND(('当年度'!K6+'当年度'!Q6)/'当年度'!C6,0)</f>
        <v>86609</v>
      </c>
      <c r="AU16" s="108">
        <f t="shared" si="19"/>
        <v>100.12</v>
      </c>
      <c r="AW16" s="164">
        <f t="shared" si="12"/>
        <v>9</v>
      </c>
      <c r="AX16" s="163" t="s">
        <v>44</v>
      </c>
      <c r="AY16" s="172">
        <f>ROUND(SUM('前年度'!W6:Z6)*1000/'前年度'!C6,0)</f>
        <v>79855</v>
      </c>
      <c r="AZ16" s="206">
        <f>ROUND(SUM('当年度'!W6:Z6)*1000/'当年度'!C6,0)</f>
        <v>80054</v>
      </c>
      <c r="BA16" s="108">
        <f t="shared" si="3"/>
        <v>100.25</v>
      </c>
      <c r="BC16" s="164">
        <f t="shared" si="13"/>
        <v>8</v>
      </c>
      <c r="BD16" s="9" t="s">
        <v>44</v>
      </c>
      <c r="BE16" s="208">
        <f>ROUND(('前年度'!P6+'前年度'!V6)/('前年度'!N6-'前年度'!O6+'前年度'!T6-'前年度'!U6)*100,2)</f>
        <v>77.29</v>
      </c>
      <c r="BF16" s="209">
        <f>ROUND(('当年度'!P6+'当年度'!V6)/('当年度'!N6-'当年度'!O6+'当年度'!T6-'当年度'!U6)*100,2)</f>
        <v>78.99</v>
      </c>
      <c r="BG16" s="108">
        <f t="shared" si="4"/>
        <v>1.6999999999999886</v>
      </c>
      <c r="BI16" s="164">
        <f t="shared" si="14"/>
        <v>9</v>
      </c>
      <c r="BJ16" s="9" t="s">
        <v>44</v>
      </c>
      <c r="BK16" s="212">
        <f>ROUND(('前年度'!M6+'前年度'!S6)/('前年度'!K6-'前年度'!L6+'前年度'!Q6-'前年度'!R6)*100,2)</f>
        <v>93.63</v>
      </c>
      <c r="BL16" s="209">
        <f>ROUND(('当年度'!M6+'当年度'!S6)/('当年度'!K6-'当年度'!L6+'当年度'!Q6-'当年度'!R6)*100,2)</f>
        <v>93.66</v>
      </c>
      <c r="BM16" s="108">
        <f t="shared" si="5"/>
        <v>0.030000000000001137</v>
      </c>
    </row>
    <row r="17" spans="1:65" ht="16.5" customHeight="1">
      <c r="A17" s="10">
        <f t="shared" si="20"/>
        <v>4</v>
      </c>
      <c r="B17" s="9" t="s">
        <v>44</v>
      </c>
      <c r="C17" s="49">
        <f>ROUND('前年度'!C6/'前年度10.1人口'!C13*100,2)</f>
        <v>31.73</v>
      </c>
      <c r="D17" s="50">
        <f>ROUND('当年度'!C6/'当年度10.1人口'!C13*100,2)</f>
        <v>30.77</v>
      </c>
      <c r="E17" s="51">
        <f t="shared" si="6"/>
        <v>-0.9600000000000009</v>
      </c>
      <c r="G17" s="10">
        <f t="shared" si="15"/>
        <v>17</v>
      </c>
      <c r="H17" s="9" t="s">
        <v>44</v>
      </c>
      <c r="I17" s="49">
        <f>ROUND('前年度'!D6/'前年度'!C6*100,2)</f>
        <v>3.49</v>
      </c>
      <c r="J17" s="55">
        <f>ROUND('当年度'!D6/'当年度'!C6*100,2)</f>
        <v>4.22</v>
      </c>
      <c r="K17" s="51">
        <f t="shared" si="0"/>
        <v>0.7299999999999995</v>
      </c>
      <c r="M17" s="10">
        <f t="shared" si="21"/>
        <v>18</v>
      </c>
      <c r="N17" s="9" t="s">
        <v>43</v>
      </c>
      <c r="O17" s="49">
        <f>ROUND('前年度'!E5/'前年度'!C5*100,2)</f>
        <v>36.83</v>
      </c>
      <c r="P17" s="57">
        <f>ROUND('当年度'!E5/'当年度'!C5*100,2)</f>
        <v>39.29</v>
      </c>
      <c r="Q17" s="51">
        <f t="shared" si="7"/>
        <v>2.460000000000001</v>
      </c>
      <c r="S17" s="132">
        <f t="shared" si="16"/>
        <v>3</v>
      </c>
      <c r="T17" s="94" t="s">
        <v>45</v>
      </c>
      <c r="U17" s="95">
        <f>ROUND('前年度'!F7/'前年度'!C7,0)</f>
        <v>551156</v>
      </c>
      <c r="V17" s="95">
        <f>ROUND('当年度'!F7/'当年度'!C7,0)</f>
        <v>634783</v>
      </c>
      <c r="W17" s="96">
        <f t="shared" si="1"/>
        <v>83627</v>
      </c>
      <c r="Y17" s="132">
        <f t="shared" si="8"/>
        <v>3</v>
      </c>
      <c r="Z17" s="94" t="s">
        <v>45</v>
      </c>
      <c r="AA17" s="95">
        <f>ROUND('前年度'!G7/'前年度'!C7,0)</f>
        <v>539117</v>
      </c>
      <c r="AB17" s="95">
        <f>ROUND('当年度'!G7/'当年度'!C7,0)</f>
        <v>621415</v>
      </c>
      <c r="AC17" s="96">
        <f t="shared" si="2"/>
        <v>82298</v>
      </c>
      <c r="AE17" s="132">
        <f t="shared" si="9"/>
        <v>14</v>
      </c>
      <c r="AF17" s="94" t="s">
        <v>45</v>
      </c>
      <c r="AG17" s="97">
        <f>ROUND(('前年度'!H7+'前年度'!I7)/'前年度'!C7,0)</f>
        <v>53459</v>
      </c>
      <c r="AH17" s="98">
        <f>ROUND(('当年度'!H7+'当年度'!I7)/'当年度'!C7,0)</f>
        <v>53789</v>
      </c>
      <c r="AI17" s="99">
        <f t="shared" si="17"/>
        <v>100.62</v>
      </c>
      <c r="AK17" s="123">
        <f t="shared" si="10"/>
        <v>5</v>
      </c>
      <c r="AL17" s="101" t="s">
        <v>45</v>
      </c>
      <c r="AM17" s="102">
        <f>ROUND('前年度'!J7/'前年度'!C7,0)</f>
        <v>40135</v>
      </c>
      <c r="AN17" s="103">
        <f>ROUND('当年度'!J7/'当年度'!C7,0)</f>
        <v>46381</v>
      </c>
      <c r="AO17" s="104">
        <f t="shared" si="18"/>
        <v>115.56</v>
      </c>
      <c r="AQ17" s="164">
        <f t="shared" si="11"/>
        <v>6</v>
      </c>
      <c r="AR17" s="163" t="s">
        <v>45</v>
      </c>
      <c r="AS17" s="172">
        <f>ROUND(('前年度'!K7+'前年度'!Q7)/'前年度'!C7,0)</f>
        <v>89752</v>
      </c>
      <c r="AT17" s="206">
        <f>ROUND(('当年度'!K7+'当年度'!Q7)/'当年度'!C7,0)</f>
        <v>88911</v>
      </c>
      <c r="AU17" s="108">
        <f t="shared" si="19"/>
        <v>99.06</v>
      </c>
      <c r="AW17" s="164">
        <f t="shared" si="12"/>
        <v>4</v>
      </c>
      <c r="AX17" s="163" t="s">
        <v>45</v>
      </c>
      <c r="AY17" s="172">
        <f>ROUND(SUM('前年度'!W7:Z7)*1000/'前年度'!C7,0)</f>
        <v>84227</v>
      </c>
      <c r="AZ17" s="206">
        <f>ROUND(SUM('当年度'!W7:Z7)*1000/'当年度'!C7,0)</f>
        <v>83487</v>
      </c>
      <c r="BA17" s="108">
        <f t="shared" si="3"/>
        <v>99.12</v>
      </c>
      <c r="BC17" s="164">
        <f t="shared" si="13"/>
        <v>17</v>
      </c>
      <c r="BD17" s="9" t="s">
        <v>45</v>
      </c>
      <c r="BE17" s="208">
        <f>ROUND(('前年度'!P7+'前年度'!V7)/('前年度'!N7-'前年度'!O7+'前年度'!T7-'前年度'!U7)*100,2)</f>
        <v>67.16</v>
      </c>
      <c r="BF17" s="209">
        <f>ROUND(('当年度'!P7+'当年度'!V7)/('当年度'!N7-'当年度'!O7+'当年度'!T7-'当年度'!U7)*100,2)</f>
        <v>69.11</v>
      </c>
      <c r="BG17" s="108">
        <f t="shared" si="4"/>
        <v>1.9500000000000028</v>
      </c>
      <c r="BI17" s="164">
        <f t="shared" si="14"/>
        <v>16</v>
      </c>
      <c r="BJ17" s="9" t="s">
        <v>45</v>
      </c>
      <c r="BK17" s="212">
        <f>ROUND(('前年度'!M7+'前年度'!S7)/('前年度'!K7-'前年度'!L7+'前年度'!Q7-'前年度'!R7)*100,2)</f>
        <v>92.54</v>
      </c>
      <c r="BL17" s="209">
        <f>ROUND(('当年度'!M7+'当年度'!S7)/('当年度'!K7-'当年度'!L7+'当年度'!Q7-'当年度'!R7)*100,2)</f>
        <v>93.06</v>
      </c>
      <c r="BM17" s="108">
        <f t="shared" si="5"/>
        <v>0.519999999999996</v>
      </c>
    </row>
    <row r="18" spans="1:65" ht="16.5" customHeight="1">
      <c r="A18" s="10">
        <f t="shared" si="20"/>
        <v>9</v>
      </c>
      <c r="B18" s="9" t="s">
        <v>45</v>
      </c>
      <c r="C18" s="49">
        <f>ROUND('前年度'!C7/'前年度10.1人口'!C14*100,2)</f>
        <v>28.32</v>
      </c>
      <c r="D18" s="50">
        <f>ROUND('当年度'!C7/'当年度10.1人口'!C14*100,2)</f>
        <v>27.82</v>
      </c>
      <c r="E18" s="51">
        <f t="shared" si="6"/>
        <v>-0.5</v>
      </c>
      <c r="G18" s="10">
        <f t="shared" si="15"/>
        <v>13</v>
      </c>
      <c r="H18" s="9" t="s">
        <v>45</v>
      </c>
      <c r="I18" s="49">
        <f>ROUND('前年度'!D7/'前年度'!C7*100,2)</f>
        <v>6.68</v>
      </c>
      <c r="J18" s="55">
        <f>ROUND('当年度'!D7/'当年度'!C7*100,2)</f>
        <v>4.57</v>
      </c>
      <c r="K18" s="51">
        <f t="shared" si="0"/>
        <v>-2.1099999999999994</v>
      </c>
      <c r="M18" s="10">
        <f t="shared" si="21"/>
        <v>12</v>
      </c>
      <c r="N18" s="9" t="s">
        <v>44</v>
      </c>
      <c r="O18" s="49">
        <f>ROUND('前年度'!E6/'前年度'!C6*100,2)</f>
        <v>40.73</v>
      </c>
      <c r="P18" s="57">
        <f>ROUND('当年度'!E6/'当年度'!C6*100,2)</f>
        <v>43.02</v>
      </c>
      <c r="Q18" s="51">
        <f t="shared" si="7"/>
        <v>2.2900000000000063</v>
      </c>
      <c r="S18" s="123">
        <f t="shared" si="16"/>
        <v>2</v>
      </c>
      <c r="T18" s="101" t="s">
        <v>46</v>
      </c>
      <c r="U18" s="105">
        <f>ROUND('前年度'!F8/'前年度'!C8,0)</f>
        <v>580163</v>
      </c>
      <c r="V18" s="105">
        <f>ROUND('当年度'!F8/'当年度'!C8,0)</f>
        <v>673069</v>
      </c>
      <c r="W18" s="106">
        <f t="shared" si="1"/>
        <v>92906</v>
      </c>
      <c r="Y18" s="123">
        <f t="shared" si="8"/>
        <v>2</v>
      </c>
      <c r="Z18" s="101" t="s">
        <v>46</v>
      </c>
      <c r="AA18" s="105">
        <f>ROUND('前年度'!G8/'前年度'!C8,0)</f>
        <v>567925</v>
      </c>
      <c r="AB18" s="105">
        <f>ROUND('当年度'!G8/'当年度'!C8,0)</f>
        <v>652344</v>
      </c>
      <c r="AC18" s="106">
        <f t="shared" si="2"/>
        <v>84419</v>
      </c>
      <c r="AE18" s="116">
        <f t="shared" si="9"/>
        <v>4</v>
      </c>
      <c r="AF18" s="101" t="s">
        <v>46</v>
      </c>
      <c r="AG18" s="107">
        <f>ROUND(('前年度'!H8+'前年度'!I8)/'前年度'!C8,0)</f>
        <v>51889</v>
      </c>
      <c r="AH18" s="121">
        <f>ROUND(('当年度'!H8+'当年度'!I8)/'当年度'!C8,0)</f>
        <v>54987</v>
      </c>
      <c r="AI18" s="108">
        <f t="shared" si="17"/>
        <v>105.97</v>
      </c>
      <c r="AK18" s="123">
        <f t="shared" si="10"/>
        <v>8</v>
      </c>
      <c r="AL18" s="101" t="s">
        <v>46</v>
      </c>
      <c r="AM18" s="102">
        <f>ROUND('前年度'!J8/'前年度'!C8,0)</f>
        <v>22239</v>
      </c>
      <c r="AN18" s="103">
        <f>ROUND('当年度'!J8/'当年度'!C8,0)</f>
        <v>23667</v>
      </c>
      <c r="AO18" s="104">
        <f t="shared" si="18"/>
        <v>106.42</v>
      </c>
      <c r="AQ18" s="164">
        <f t="shared" si="11"/>
        <v>9</v>
      </c>
      <c r="AR18" s="163" t="s">
        <v>46</v>
      </c>
      <c r="AS18" s="172">
        <f>ROUND(('前年度'!K8+'前年度'!Q8)/'前年度'!C8,0)</f>
        <v>87937</v>
      </c>
      <c r="AT18" s="206">
        <f>ROUND(('当年度'!K8+'当年度'!Q8)/'当年度'!C8,0)</f>
        <v>86392</v>
      </c>
      <c r="AU18" s="108">
        <f t="shared" si="19"/>
        <v>98.24</v>
      </c>
      <c r="AW18" s="164">
        <f t="shared" si="12"/>
        <v>6</v>
      </c>
      <c r="AX18" s="163" t="s">
        <v>46</v>
      </c>
      <c r="AY18" s="172">
        <f>ROUND(SUM('前年度'!W8:Z8)*1000/'前年度'!C8,0)</f>
        <v>83202</v>
      </c>
      <c r="AZ18" s="206">
        <f>ROUND(SUM('当年度'!W8:Z8)*1000/'当年度'!C8,0)</f>
        <v>81761</v>
      </c>
      <c r="BA18" s="108">
        <f t="shared" si="3"/>
        <v>98.27</v>
      </c>
      <c r="BC18" s="164">
        <f t="shared" si="13"/>
        <v>18</v>
      </c>
      <c r="BD18" s="9" t="s">
        <v>46</v>
      </c>
      <c r="BE18" s="208">
        <f>ROUND(('前年度'!P8+'前年度'!V8)/('前年度'!N8-'前年度'!O8+'前年度'!T8-'前年度'!U8)*100,2)</f>
        <v>69.63</v>
      </c>
      <c r="BF18" s="209">
        <f>ROUND(('当年度'!P8+'当年度'!V8)/('当年度'!N8-'当年度'!O8+'当年度'!T8-'当年度'!U8)*100,2)</f>
        <v>68.51</v>
      </c>
      <c r="BG18" s="108">
        <f t="shared" si="4"/>
        <v>-1.1199999999999903</v>
      </c>
      <c r="BI18" s="164">
        <f t="shared" si="14"/>
        <v>8</v>
      </c>
      <c r="BJ18" s="9" t="s">
        <v>46</v>
      </c>
      <c r="BK18" s="212">
        <f>ROUND(('前年度'!M8+'前年度'!S8)/('前年度'!K8-'前年度'!L8+'前年度'!Q8-'前年度'!R8)*100,2)</f>
        <v>94.02</v>
      </c>
      <c r="BL18" s="209">
        <f>ROUND(('当年度'!M8+'当年度'!S8)/('当年度'!K8-'当年度'!L8+'当年度'!Q8-'当年度'!R8)*100,2)</f>
        <v>94.17</v>
      </c>
      <c r="BM18" s="108">
        <f t="shared" si="5"/>
        <v>0.15000000000000568</v>
      </c>
    </row>
    <row r="19" spans="1:65" ht="16.5" customHeight="1">
      <c r="A19" s="10">
        <f t="shared" si="20"/>
        <v>11</v>
      </c>
      <c r="B19" s="9" t="s">
        <v>46</v>
      </c>
      <c r="C19" s="49">
        <f>ROUND('前年度'!C8/'前年度10.1人口'!C15*100,2)</f>
        <v>27.89</v>
      </c>
      <c r="D19" s="50">
        <f>ROUND('当年度'!C8/'当年度10.1人口'!C15*100,2)</f>
        <v>26.81</v>
      </c>
      <c r="E19" s="51">
        <f t="shared" si="6"/>
        <v>-1.0800000000000018</v>
      </c>
      <c r="G19" s="10">
        <f t="shared" si="15"/>
        <v>11</v>
      </c>
      <c r="H19" s="9" t="s">
        <v>46</v>
      </c>
      <c r="I19" s="49">
        <f>ROUND('前年度'!D8/'前年度'!C8*100,2)</f>
        <v>6.23</v>
      </c>
      <c r="J19" s="55">
        <f>ROUND('当年度'!D8/'当年度'!C8*100,2)</f>
        <v>4.78</v>
      </c>
      <c r="K19" s="51">
        <f t="shared" si="0"/>
        <v>-1.4500000000000002</v>
      </c>
      <c r="M19" s="10">
        <f t="shared" si="21"/>
        <v>3</v>
      </c>
      <c r="N19" s="9" t="s">
        <v>45</v>
      </c>
      <c r="O19" s="49">
        <f>ROUND('前年度'!E7/'前年度'!C7*100,2)</f>
        <v>45.86</v>
      </c>
      <c r="P19" s="57">
        <f>ROUND('当年度'!E7/'当年度'!C7*100,2)</f>
        <v>48.12</v>
      </c>
      <c r="Q19" s="51">
        <f t="shared" si="7"/>
        <v>2.259999999999998</v>
      </c>
      <c r="S19" s="123">
        <f t="shared" si="16"/>
        <v>11</v>
      </c>
      <c r="T19" s="101" t="s">
        <v>47</v>
      </c>
      <c r="U19" s="105">
        <f>ROUND('前年度'!F9/'前年度'!C9,0)</f>
        <v>496471</v>
      </c>
      <c r="V19" s="105">
        <f>ROUND('当年度'!F9/'当年度'!C9,0)</f>
        <v>581569</v>
      </c>
      <c r="W19" s="106">
        <f t="shared" si="1"/>
        <v>85098</v>
      </c>
      <c r="Y19" s="123">
        <f t="shared" si="8"/>
        <v>10</v>
      </c>
      <c r="Z19" s="101" t="s">
        <v>47</v>
      </c>
      <c r="AA19" s="105">
        <f>ROUND('前年度'!G9/'前年度'!C9,0)</f>
        <v>496057</v>
      </c>
      <c r="AB19" s="105">
        <f>ROUND('当年度'!G9/'当年度'!C9,0)</f>
        <v>579645</v>
      </c>
      <c r="AC19" s="106">
        <f t="shared" si="2"/>
        <v>83588</v>
      </c>
      <c r="AE19" s="116">
        <f t="shared" si="9"/>
        <v>19</v>
      </c>
      <c r="AF19" s="101" t="s">
        <v>47</v>
      </c>
      <c r="AG19" s="107">
        <f>ROUND(('前年度'!H9+'前年度'!I9)/'前年度'!C9,0)</f>
        <v>51349</v>
      </c>
      <c r="AH19" s="121">
        <f>ROUND(('当年度'!H9+'当年度'!I9)/'当年度'!C9,0)</f>
        <v>52529</v>
      </c>
      <c r="AI19" s="133">
        <f t="shared" si="17"/>
        <v>102.3</v>
      </c>
      <c r="AK19" s="123">
        <f t="shared" si="10"/>
        <v>12</v>
      </c>
      <c r="AL19" s="101" t="s">
        <v>47</v>
      </c>
      <c r="AM19" s="102">
        <f>ROUND('前年度'!J9/'前年度'!C9,0)</f>
        <v>13772</v>
      </c>
      <c r="AN19" s="103">
        <f>ROUND('当年度'!J9/'当年度'!C9,0)</f>
        <v>14253</v>
      </c>
      <c r="AO19" s="134">
        <f t="shared" si="18"/>
        <v>103.49</v>
      </c>
      <c r="AQ19" s="164">
        <f t="shared" si="11"/>
        <v>3</v>
      </c>
      <c r="AR19" s="163" t="s">
        <v>47</v>
      </c>
      <c r="AS19" s="172">
        <f>ROUND(('前年度'!K9+'前年度'!Q9)/'前年度'!C9,0)</f>
        <v>102401</v>
      </c>
      <c r="AT19" s="206">
        <f>ROUND(('当年度'!K9+'当年度'!Q9)/'当年度'!C9,0)</f>
        <v>94578</v>
      </c>
      <c r="AU19" s="133">
        <f t="shared" si="19"/>
        <v>92.36</v>
      </c>
      <c r="AW19" s="164">
        <f t="shared" si="12"/>
        <v>3</v>
      </c>
      <c r="AX19" s="163" t="s">
        <v>47</v>
      </c>
      <c r="AY19" s="172">
        <f>ROUND(SUM('前年度'!W9:Z9)*1000/'前年度'!C9,0)</f>
        <v>94620</v>
      </c>
      <c r="AZ19" s="206">
        <f>ROUND(SUM('当年度'!W9:Z9)*1000/'当年度'!C9,0)</f>
        <v>87625</v>
      </c>
      <c r="BA19" s="133">
        <f t="shared" si="3"/>
        <v>92.61</v>
      </c>
      <c r="BC19" s="164">
        <f t="shared" si="13"/>
        <v>19</v>
      </c>
      <c r="BD19" s="9" t="s">
        <v>47</v>
      </c>
      <c r="BE19" s="208">
        <f>ROUND(('前年度'!P9+'前年度'!V9)/('前年度'!N9-'前年度'!O9+'前年度'!T9-'前年度'!U9)*100,2)</f>
        <v>64.76</v>
      </c>
      <c r="BF19" s="209">
        <f>ROUND(('当年度'!P9+'当年度'!V9)/('当年度'!N9-'当年度'!O9+'当年度'!T9-'当年度'!U9)*100,2)</f>
        <v>67.68</v>
      </c>
      <c r="BG19" s="108">
        <f t="shared" si="4"/>
        <v>2.9200000000000017</v>
      </c>
      <c r="BI19" s="164">
        <f t="shared" si="14"/>
        <v>18</v>
      </c>
      <c r="BJ19" s="9" t="s">
        <v>47</v>
      </c>
      <c r="BK19" s="212">
        <f>ROUND(('前年度'!M9+'前年度'!S9)/('前年度'!K9-'前年度'!L9+'前年度'!Q9-'前年度'!R9)*100,2)</f>
        <v>90.02</v>
      </c>
      <c r="BL19" s="209">
        <f>ROUND(('当年度'!M9+'当年度'!S9)/('当年度'!K9-'当年度'!L9+'当年度'!Q9-'当年度'!R9)*100,2)</f>
        <v>92.62</v>
      </c>
      <c r="BM19" s="108">
        <f t="shared" si="5"/>
        <v>2.6000000000000085</v>
      </c>
    </row>
    <row r="20" spans="1:65" ht="16.5" customHeight="1">
      <c r="A20" s="10">
        <f t="shared" si="20"/>
        <v>3</v>
      </c>
      <c r="B20" s="9" t="s">
        <v>47</v>
      </c>
      <c r="C20" s="49">
        <f>ROUND('前年度'!C9/'前年度10.1人口'!C16*100,2)</f>
        <v>31.77</v>
      </c>
      <c r="D20" s="50">
        <f>ROUND('当年度'!C9/'当年度10.1人口'!C16*100,2)</f>
        <v>31.43</v>
      </c>
      <c r="E20" s="51">
        <f t="shared" si="6"/>
        <v>-0.33999999999999986</v>
      </c>
      <c r="G20" s="10">
        <f t="shared" si="15"/>
        <v>9</v>
      </c>
      <c r="H20" s="9" t="s">
        <v>47</v>
      </c>
      <c r="I20" s="49">
        <f>ROUND('前年度'!D9/'前年度'!C9*100,2)</f>
        <v>6.46</v>
      </c>
      <c r="J20" s="55">
        <f>ROUND('当年度'!D9/'当年度'!C9*100,2)</f>
        <v>5</v>
      </c>
      <c r="K20" s="51">
        <f t="shared" si="0"/>
        <v>-1.46</v>
      </c>
      <c r="M20" s="10">
        <f t="shared" si="21"/>
        <v>1</v>
      </c>
      <c r="N20" s="9" t="s">
        <v>46</v>
      </c>
      <c r="O20" s="49">
        <f>ROUND('前年度'!E8/'前年度'!C8*100,2)</f>
        <v>49.46</v>
      </c>
      <c r="P20" s="57">
        <f>ROUND('当年度'!E8/'当年度'!C8*100,2)</f>
        <v>51.68</v>
      </c>
      <c r="Q20" s="51">
        <f t="shared" si="7"/>
        <v>2.219999999999999</v>
      </c>
      <c r="S20" s="123">
        <f t="shared" si="16"/>
        <v>8</v>
      </c>
      <c r="T20" s="101" t="s">
        <v>48</v>
      </c>
      <c r="U20" s="105">
        <f>ROUND('前年度'!F10/'前年度'!C10,0)</f>
        <v>502621</v>
      </c>
      <c r="V20" s="105">
        <f>ROUND('当年度'!F10/'当年度'!C10,0)</f>
        <v>585737</v>
      </c>
      <c r="W20" s="106">
        <f t="shared" si="1"/>
        <v>83116</v>
      </c>
      <c r="Y20" s="123">
        <f t="shared" si="8"/>
        <v>8</v>
      </c>
      <c r="Z20" s="101" t="s">
        <v>48</v>
      </c>
      <c r="AA20" s="105">
        <f>ROUND('前年度'!G10/'前年度'!C10,0)</f>
        <v>502621</v>
      </c>
      <c r="AB20" s="105">
        <f>ROUND('当年度'!G10/'当年度'!C10,0)</f>
        <v>585737</v>
      </c>
      <c r="AC20" s="106">
        <f t="shared" si="2"/>
        <v>83116</v>
      </c>
      <c r="AE20" s="116">
        <f t="shared" si="9"/>
        <v>13</v>
      </c>
      <c r="AF20" s="101" t="s">
        <v>48</v>
      </c>
      <c r="AG20" s="107">
        <f>ROUND(('前年度'!H10+'前年度'!I10)/'前年度'!C10,0)</f>
        <v>53646</v>
      </c>
      <c r="AH20" s="121">
        <f>ROUND(('当年度'!H10+'当年度'!I10)/'当年度'!C10,0)</f>
        <v>53952</v>
      </c>
      <c r="AI20" s="108">
        <f t="shared" si="17"/>
        <v>100.57</v>
      </c>
      <c r="AK20" s="123">
        <f t="shared" si="10"/>
        <v>13</v>
      </c>
      <c r="AL20" s="101" t="s">
        <v>48</v>
      </c>
      <c r="AM20" s="102">
        <f>ROUND('前年度'!J10/'前年度'!C10,0)</f>
        <v>6235</v>
      </c>
      <c r="AN20" s="103">
        <f>ROUND('当年度'!J10/'当年度'!C10,0)</f>
        <v>10348</v>
      </c>
      <c r="AO20" s="134">
        <f t="shared" si="18"/>
        <v>165.97</v>
      </c>
      <c r="AQ20" s="164">
        <f t="shared" si="11"/>
        <v>11</v>
      </c>
      <c r="AR20" s="163" t="s">
        <v>48</v>
      </c>
      <c r="AS20" s="172">
        <f>ROUND(('前年度'!K10+'前年度'!Q10)/'前年度'!C10,0)</f>
        <v>84369</v>
      </c>
      <c r="AT20" s="206">
        <f>ROUND(('当年度'!K10+'当年度'!Q10)/'当年度'!C10,0)</f>
        <v>83960</v>
      </c>
      <c r="AU20" s="108">
        <f t="shared" si="19"/>
        <v>99.52</v>
      </c>
      <c r="AW20" s="164">
        <f t="shared" si="12"/>
        <v>10</v>
      </c>
      <c r="AX20" s="163" t="s">
        <v>48</v>
      </c>
      <c r="AY20" s="172">
        <f>ROUND(SUM('前年度'!W10:Z10)*1000/'前年度'!C10,0)</f>
        <v>78371</v>
      </c>
      <c r="AZ20" s="206">
        <f>ROUND(SUM('当年度'!W10:Z10)*1000/'当年度'!C10,0)</f>
        <v>78093</v>
      </c>
      <c r="BA20" s="108">
        <f t="shared" si="3"/>
        <v>99.65</v>
      </c>
      <c r="BC20" s="164">
        <f t="shared" si="13"/>
        <v>12</v>
      </c>
      <c r="BD20" s="9" t="s">
        <v>48</v>
      </c>
      <c r="BE20" s="208">
        <f>ROUND(('前年度'!P10+'前年度'!V10)/('前年度'!N10-'前年度'!O10+'前年度'!T10-'前年度'!U10)*100,2)</f>
        <v>73.83</v>
      </c>
      <c r="BF20" s="209">
        <f>ROUND(('当年度'!P10+'当年度'!V10)/('当年度'!N10-'当年度'!O10+'当年度'!T10-'当年度'!U10)*100,2)</f>
        <v>75.69</v>
      </c>
      <c r="BG20" s="108">
        <f t="shared" si="4"/>
        <v>1.8599999999999994</v>
      </c>
      <c r="BI20" s="164">
        <f t="shared" si="14"/>
        <v>7</v>
      </c>
      <c r="BJ20" s="9" t="s">
        <v>48</v>
      </c>
      <c r="BK20" s="212">
        <f>ROUND(('前年度'!M10+'前年度'!S10)/('前年度'!K10-'前年度'!L10+'前年度'!Q10-'前年度'!R10)*100,2)</f>
        <v>95.22</v>
      </c>
      <c r="BL20" s="209">
        <f>ROUND(('当年度'!M10+'当年度'!S10)/('当年度'!K10-'当年度'!L10+'当年度'!Q10-'当年度'!R10)*100,2)</f>
        <v>95.21</v>
      </c>
      <c r="BM20" s="108">
        <f t="shared" si="5"/>
        <v>-0.010000000000005116</v>
      </c>
    </row>
    <row r="21" spans="1:65" ht="16.5" customHeight="1">
      <c r="A21" s="10">
        <f t="shared" si="20"/>
        <v>7</v>
      </c>
      <c r="B21" s="9" t="s">
        <v>48</v>
      </c>
      <c r="C21" s="49">
        <f>ROUND('前年度'!C10/'前年度10.1人口'!C17*100,2)</f>
        <v>28.31</v>
      </c>
      <c r="D21" s="50">
        <f>ROUND('当年度'!C10/'当年度10.1人口'!C17*100,2)</f>
        <v>27.94</v>
      </c>
      <c r="E21" s="51">
        <f t="shared" si="6"/>
        <v>-0.36999999999999744</v>
      </c>
      <c r="G21" s="10">
        <f t="shared" si="15"/>
        <v>6</v>
      </c>
      <c r="H21" s="9" t="s">
        <v>48</v>
      </c>
      <c r="I21" s="49">
        <f>ROUND('前年度'!D10/'前年度'!C10*100,2)</f>
        <v>7.38</v>
      </c>
      <c r="J21" s="55">
        <f>ROUND('当年度'!D10/'当年度'!C10*100,2)</f>
        <v>5.72</v>
      </c>
      <c r="K21" s="51">
        <f t="shared" si="0"/>
        <v>-1.6600000000000001</v>
      </c>
      <c r="M21" s="10">
        <f t="shared" si="21"/>
        <v>9</v>
      </c>
      <c r="N21" s="9" t="s">
        <v>47</v>
      </c>
      <c r="O21" s="49">
        <f>ROUND('前年度'!E9/'前年度'!C9*100,2)</f>
        <v>41.23</v>
      </c>
      <c r="P21" s="57">
        <f>ROUND('当年度'!E9/'当年度'!C9*100,2)</f>
        <v>43.78</v>
      </c>
      <c r="Q21" s="51">
        <f t="shared" si="7"/>
        <v>2.5500000000000043</v>
      </c>
      <c r="S21" s="135">
        <f t="shared" si="16"/>
        <v>14</v>
      </c>
      <c r="T21" s="110" t="s">
        <v>49</v>
      </c>
      <c r="U21" s="111">
        <f>ROUND('前年度'!F11/'前年度'!C11,0)</f>
        <v>488780</v>
      </c>
      <c r="V21" s="111">
        <f>ROUND('当年度'!F11/'当年度'!C11,0)</f>
        <v>571126</v>
      </c>
      <c r="W21" s="112">
        <f t="shared" si="1"/>
        <v>82346</v>
      </c>
      <c r="Y21" s="135">
        <f t="shared" si="8"/>
        <v>13</v>
      </c>
      <c r="Z21" s="110" t="s">
        <v>49</v>
      </c>
      <c r="AA21" s="111">
        <f>ROUND('前年度'!G11/'前年度'!C11,0)</f>
        <v>479388</v>
      </c>
      <c r="AB21" s="111">
        <f>ROUND('当年度'!G11/'当年度'!C11,0)</f>
        <v>572407</v>
      </c>
      <c r="AC21" s="112">
        <f t="shared" si="2"/>
        <v>93019</v>
      </c>
      <c r="AE21" s="136">
        <f t="shared" si="9"/>
        <v>5</v>
      </c>
      <c r="AF21" s="110" t="s">
        <v>49</v>
      </c>
      <c r="AG21" s="113">
        <f>ROUND(('前年度'!H11+'前年度'!I11)/'前年度'!C11,0)</f>
        <v>51881</v>
      </c>
      <c r="AH21" s="137">
        <f>ROUND(('当年度'!H11+'当年度'!I11)/'当年度'!C11,0)</f>
        <v>54822</v>
      </c>
      <c r="AI21" s="115">
        <f t="shared" si="17"/>
        <v>105.67</v>
      </c>
      <c r="AK21" s="123">
        <f t="shared" si="10"/>
        <v>16</v>
      </c>
      <c r="AL21" s="101" t="s">
        <v>49</v>
      </c>
      <c r="AM21" s="102">
        <f>ROUND('前年度'!J11/'前年度'!C11,0)</f>
        <v>195</v>
      </c>
      <c r="AN21" s="103">
        <f>ROUND('当年度'!J11/'当年度'!C11,0)</f>
        <v>205</v>
      </c>
      <c r="AO21" s="104">
        <f t="shared" si="18"/>
        <v>105.13</v>
      </c>
      <c r="AQ21" s="164">
        <f t="shared" si="11"/>
        <v>16</v>
      </c>
      <c r="AR21" s="163" t="s">
        <v>49</v>
      </c>
      <c r="AS21" s="172">
        <f>ROUND(('前年度'!K11+'前年度'!Q11)/'前年度'!C11,0)</f>
        <v>81607</v>
      </c>
      <c r="AT21" s="206">
        <f>ROUND(('当年度'!K11+'当年度'!Q11)/'当年度'!C11,0)</f>
        <v>79698</v>
      </c>
      <c r="AU21" s="108">
        <f t="shared" si="19"/>
        <v>97.66</v>
      </c>
      <c r="AW21" s="164">
        <f t="shared" si="12"/>
        <v>16</v>
      </c>
      <c r="AX21" s="163" t="s">
        <v>49</v>
      </c>
      <c r="AY21" s="172">
        <f>ROUND(SUM('前年度'!W11:Z11)*1000/'前年度'!C11,0)</f>
        <v>75082</v>
      </c>
      <c r="AZ21" s="206">
        <f>ROUND(SUM('当年度'!W11:Z11)*1000/'当年度'!C11,0)</f>
        <v>73282</v>
      </c>
      <c r="BA21" s="108">
        <f t="shared" si="3"/>
        <v>97.6</v>
      </c>
      <c r="BC21" s="164">
        <f t="shared" si="13"/>
        <v>16</v>
      </c>
      <c r="BD21" s="9" t="s">
        <v>49</v>
      </c>
      <c r="BE21" s="208">
        <f>ROUND(('前年度'!P11+'前年度'!V11)/('前年度'!N11-'前年度'!O11+'前年度'!T11-'前年度'!U11)*100,2)</f>
        <v>67.67</v>
      </c>
      <c r="BF21" s="209">
        <f>ROUND(('当年度'!P11+'当年度'!V11)/('当年度'!N11-'当年度'!O11+'当年度'!T11-'当年度'!U11)*100,2)</f>
        <v>69.87</v>
      </c>
      <c r="BG21" s="108">
        <f t="shared" si="4"/>
        <v>2.200000000000003</v>
      </c>
      <c r="BI21" s="164">
        <f t="shared" si="14"/>
        <v>15</v>
      </c>
      <c r="BJ21" s="9" t="s">
        <v>49</v>
      </c>
      <c r="BK21" s="212">
        <f>ROUND(('前年度'!M11+'前年度'!S11)/('前年度'!K11-'前年度'!L11+'前年度'!Q11-'前年度'!R11)*100,2)</f>
        <v>92.06</v>
      </c>
      <c r="BL21" s="209">
        <f>ROUND(('当年度'!M11+'当年度'!S11)/('当年度'!K11-'当年度'!L11+'当年度'!Q11-'当年度'!R11)*100,2)</f>
        <v>93.16</v>
      </c>
      <c r="BM21" s="108">
        <f t="shared" si="5"/>
        <v>1.0999999999999943</v>
      </c>
    </row>
    <row r="22" spans="1:65" ht="16.5" customHeight="1">
      <c r="A22" s="10">
        <f t="shared" si="20"/>
        <v>10</v>
      </c>
      <c r="B22" s="9" t="s">
        <v>49</v>
      </c>
      <c r="C22" s="49">
        <f>ROUND('前年度'!C11/'前年度10.1人口'!C18*100,2)</f>
        <v>28.23</v>
      </c>
      <c r="D22" s="50">
        <f>ROUND('当年度'!C11/'当年度10.1人口'!C18*100,2)</f>
        <v>27.44</v>
      </c>
      <c r="E22" s="51">
        <f t="shared" si="6"/>
        <v>-0.7899999999999991</v>
      </c>
      <c r="G22" s="10">
        <f t="shared" si="15"/>
        <v>7</v>
      </c>
      <c r="H22" s="9" t="s">
        <v>49</v>
      </c>
      <c r="I22" s="49">
        <f>ROUND('前年度'!D11/'前年度'!C11*100,2)</f>
        <v>6.98</v>
      </c>
      <c r="J22" s="55">
        <f>ROUND('当年度'!D11/'当年度'!C11*100,2)</f>
        <v>5.7</v>
      </c>
      <c r="K22" s="51">
        <f t="shared" si="0"/>
        <v>-1.2800000000000002</v>
      </c>
      <c r="M22" s="10">
        <f t="shared" si="21"/>
        <v>11</v>
      </c>
      <c r="N22" s="9" t="s">
        <v>48</v>
      </c>
      <c r="O22" s="49">
        <f>ROUND('前年度'!E10/'前年度'!C10*100,2)</f>
        <v>41.96</v>
      </c>
      <c r="P22" s="57">
        <f>ROUND('当年度'!E10/'当年度'!C10*100,2)</f>
        <v>43.63</v>
      </c>
      <c r="Q22" s="51">
        <f t="shared" si="7"/>
        <v>1.6700000000000017</v>
      </c>
      <c r="S22" s="116">
        <f t="shared" si="16"/>
        <v>5</v>
      </c>
      <c r="T22" s="117" t="s">
        <v>50</v>
      </c>
      <c r="U22" s="118">
        <f>ROUND('前年度'!F12/'前年度'!C12,0)</f>
        <v>512416</v>
      </c>
      <c r="V22" s="118">
        <f>ROUND('当年度'!F12/'当年度'!C12,0)</f>
        <v>595366</v>
      </c>
      <c r="W22" s="119">
        <f t="shared" si="1"/>
        <v>82950</v>
      </c>
      <c r="Y22" s="116">
        <f t="shared" si="8"/>
        <v>7</v>
      </c>
      <c r="Z22" s="117" t="s">
        <v>50</v>
      </c>
      <c r="AA22" s="118">
        <f>ROUND('前年度'!G12/'前年度'!C12,0)</f>
        <v>511485</v>
      </c>
      <c r="AB22" s="118">
        <f>ROUND('当年度'!G12/'当年度'!C12,0)</f>
        <v>589791</v>
      </c>
      <c r="AC22" s="119">
        <f t="shared" si="2"/>
        <v>78306</v>
      </c>
      <c r="AE22" s="116">
        <f t="shared" si="9"/>
        <v>6</v>
      </c>
      <c r="AF22" s="117" t="s">
        <v>50</v>
      </c>
      <c r="AG22" s="120">
        <f>ROUND(('前年度'!H12+'前年度'!I12)/'前年度'!C12,0)</f>
        <v>52981</v>
      </c>
      <c r="AH22" s="121">
        <f>ROUND(('当年度'!H12+'当年度'!I12)/'当年度'!C12,0)</f>
        <v>54751</v>
      </c>
      <c r="AI22" s="122">
        <f t="shared" si="17"/>
        <v>103.34</v>
      </c>
      <c r="AK22" s="123">
        <f t="shared" si="10"/>
        <v>17</v>
      </c>
      <c r="AL22" s="101" t="s">
        <v>50</v>
      </c>
      <c r="AM22" s="102">
        <f>ROUND('前年度'!J12/'前年度'!C12,0)</f>
        <v>11093</v>
      </c>
      <c r="AN22" s="103">
        <f>ROUND('当年度'!J12/'当年度'!C12,0)</f>
        <v>2</v>
      </c>
      <c r="AO22" s="104">
        <f t="shared" si="18"/>
        <v>0.02</v>
      </c>
      <c r="AQ22" s="164">
        <f t="shared" si="11"/>
        <v>19</v>
      </c>
      <c r="AR22" s="163" t="s">
        <v>50</v>
      </c>
      <c r="AS22" s="172">
        <f>ROUND(('前年度'!K12+'前年度'!Q12)/'前年度'!C12,0)</f>
        <v>75221</v>
      </c>
      <c r="AT22" s="206">
        <f>ROUND(('当年度'!K12+'当年度'!Q12)/'当年度'!C12,0)</f>
        <v>74211</v>
      </c>
      <c r="AU22" s="108">
        <f t="shared" si="19"/>
        <v>98.66</v>
      </c>
      <c r="AW22" s="164">
        <f t="shared" si="12"/>
        <v>19</v>
      </c>
      <c r="AX22" s="163" t="s">
        <v>50</v>
      </c>
      <c r="AY22" s="172">
        <f>ROUND(SUM('前年度'!W12:Z12)*1000/'前年度'!C12,0)</f>
        <v>68266</v>
      </c>
      <c r="AZ22" s="206">
        <f>ROUND(SUM('当年度'!W12:Z12)*1000/'当年度'!C12,0)</f>
        <v>67676</v>
      </c>
      <c r="BA22" s="108">
        <f t="shared" si="3"/>
        <v>99.14</v>
      </c>
      <c r="BC22" s="164">
        <f t="shared" si="13"/>
        <v>5</v>
      </c>
      <c r="BD22" s="9" t="s">
        <v>50</v>
      </c>
      <c r="BE22" s="208">
        <f>ROUND(('前年度'!P12+'前年度'!V12)/('前年度'!N12-'前年度'!O12+'前年度'!T12-'前年度'!U12)*100,2)</f>
        <v>84.13</v>
      </c>
      <c r="BF22" s="209">
        <f>ROUND(('当年度'!P12+'当年度'!V12)/('当年度'!N12-'当年度'!O12+'当年度'!T12-'当年度'!U12)*100,2)</f>
        <v>85.39</v>
      </c>
      <c r="BG22" s="108">
        <f t="shared" si="4"/>
        <v>1.2600000000000051</v>
      </c>
      <c r="BI22" s="164">
        <f t="shared" si="14"/>
        <v>4</v>
      </c>
      <c r="BJ22" s="9" t="s">
        <v>50</v>
      </c>
      <c r="BK22" s="212">
        <f>ROUND(('前年度'!M12+'前年度'!S12)/('前年度'!K12-'前年度'!L12+'前年度'!Q12-'前年度'!R12)*100,2)</f>
        <v>97.52</v>
      </c>
      <c r="BL22" s="209">
        <f>ROUND(('当年度'!M12+'当年度'!S12)/('当年度'!K12-'当年度'!L12+'当年度'!Q12-'当年度'!R12)*100,2)</f>
        <v>97.67</v>
      </c>
      <c r="BM22" s="108">
        <f t="shared" si="5"/>
        <v>0.15000000000000568</v>
      </c>
    </row>
    <row r="23" spans="1:65" ht="16.5" customHeight="1">
      <c r="A23" s="10">
        <f t="shared" si="20"/>
        <v>14</v>
      </c>
      <c r="B23" s="9" t="s">
        <v>50</v>
      </c>
      <c r="C23" s="49">
        <f>ROUND('前年度'!C12/'前年度10.1人口'!C19*100,2)</f>
        <v>26.36</v>
      </c>
      <c r="D23" s="50">
        <f>ROUND('当年度'!C12/'当年度10.1人口'!C19*100,2)</f>
        <v>25.76</v>
      </c>
      <c r="E23" s="51">
        <f t="shared" si="6"/>
        <v>-0.5999999999999979</v>
      </c>
      <c r="G23" s="10">
        <f t="shared" si="15"/>
        <v>4</v>
      </c>
      <c r="H23" s="9" t="s">
        <v>50</v>
      </c>
      <c r="I23" s="49">
        <f>ROUND('前年度'!D12/'前年度'!C12*100,2)</f>
        <v>7.45</v>
      </c>
      <c r="J23" s="55">
        <f>ROUND('当年度'!D12/'当年度'!C12*100,2)</f>
        <v>6.28</v>
      </c>
      <c r="K23" s="51">
        <f t="shared" si="0"/>
        <v>-1.17</v>
      </c>
      <c r="M23" s="10">
        <f t="shared" si="21"/>
        <v>14</v>
      </c>
      <c r="N23" s="9" t="s">
        <v>49</v>
      </c>
      <c r="O23" s="49">
        <f>ROUND('前年度'!E11/'前年度'!C11*100,2)</f>
        <v>40.03</v>
      </c>
      <c r="P23" s="57">
        <f>ROUND('当年度'!E11/'当年度'!C11*100,2)</f>
        <v>42.34</v>
      </c>
      <c r="Q23" s="51">
        <f t="shared" si="7"/>
        <v>2.3100000000000023</v>
      </c>
      <c r="S23" s="123">
        <f t="shared" si="16"/>
        <v>6</v>
      </c>
      <c r="T23" s="101" t="s">
        <v>51</v>
      </c>
      <c r="U23" s="105">
        <f>ROUND('前年度'!F13/'前年度'!C13,0)</f>
        <v>499248</v>
      </c>
      <c r="V23" s="105">
        <f>ROUND('当年度'!F13/'当年度'!C13,0)</f>
        <v>595006</v>
      </c>
      <c r="W23" s="106">
        <f t="shared" si="1"/>
        <v>95758</v>
      </c>
      <c r="Y23" s="123">
        <f t="shared" si="8"/>
        <v>5</v>
      </c>
      <c r="Z23" s="101" t="s">
        <v>51</v>
      </c>
      <c r="AA23" s="105">
        <f>ROUND('前年度'!G13/'前年度'!C13,0)</f>
        <v>495446</v>
      </c>
      <c r="AB23" s="105">
        <f>ROUND('当年度'!G13/'当年度'!C13,0)</f>
        <v>594699</v>
      </c>
      <c r="AC23" s="106">
        <f t="shared" si="2"/>
        <v>99253</v>
      </c>
      <c r="AE23" s="116">
        <f t="shared" si="9"/>
        <v>20</v>
      </c>
      <c r="AF23" s="101" t="s">
        <v>51</v>
      </c>
      <c r="AG23" s="107">
        <f>ROUND(('前年度'!H13+'前年度'!I13)/'前年度'!C13,0)</f>
        <v>51402</v>
      </c>
      <c r="AH23" s="121">
        <f>ROUND(('当年度'!H13+'当年度'!I13)/'当年度'!C13,0)</f>
        <v>51410</v>
      </c>
      <c r="AI23" s="108">
        <f t="shared" si="17"/>
        <v>100.02</v>
      </c>
      <c r="AK23" s="123">
        <f t="shared" si="10"/>
        <v>1</v>
      </c>
      <c r="AL23" s="101" t="s">
        <v>51</v>
      </c>
      <c r="AM23" s="102">
        <f>ROUND('前年度'!J13/'前年度'!C13,0)</f>
        <v>129624</v>
      </c>
      <c r="AN23" s="103">
        <f>ROUND('当年度'!J13/'当年度'!C13,0)</f>
        <v>115915</v>
      </c>
      <c r="AO23" s="104">
        <f t="shared" si="18"/>
        <v>89.42</v>
      </c>
      <c r="AQ23" s="164">
        <f t="shared" si="11"/>
        <v>20</v>
      </c>
      <c r="AR23" s="163" t="s">
        <v>51</v>
      </c>
      <c r="AS23" s="172">
        <f>ROUND(('前年度'!K13+'前年度'!Q13)/'前年度'!C13,0)</f>
        <v>54891</v>
      </c>
      <c r="AT23" s="206">
        <f>ROUND(('当年度'!K13+'当年度'!Q13)/'当年度'!C13,0)</f>
        <v>57109</v>
      </c>
      <c r="AU23" s="108">
        <f t="shared" si="19"/>
        <v>104.04</v>
      </c>
      <c r="AW23" s="164">
        <f t="shared" si="12"/>
        <v>20</v>
      </c>
      <c r="AX23" s="163" t="s">
        <v>51</v>
      </c>
      <c r="AY23" s="172">
        <f>ROUND(SUM('前年度'!W13:Z13)*1000/'前年度'!C13,0)</f>
        <v>51371</v>
      </c>
      <c r="AZ23" s="206">
        <f>ROUND(SUM('当年度'!W13:Z13)*1000/'当年度'!C13,0)</f>
        <v>53580</v>
      </c>
      <c r="BA23" s="108">
        <f t="shared" si="3"/>
        <v>104.3</v>
      </c>
      <c r="BC23" s="164">
        <f t="shared" si="13"/>
        <v>3</v>
      </c>
      <c r="BD23" s="9" t="s">
        <v>51</v>
      </c>
      <c r="BE23" s="208">
        <f>ROUND(('前年度'!P13+'前年度'!V13)/('前年度'!N13-'前年度'!O13+'前年度'!T13-'前年度'!U13)*100,2)</f>
        <v>89.96</v>
      </c>
      <c r="BF23" s="209">
        <f>ROUND(('当年度'!P13+'当年度'!V13)/('当年度'!N13-'当年度'!O13+'当年度'!T13-'当年度'!U13)*100,2)</f>
        <v>89.66</v>
      </c>
      <c r="BG23" s="108">
        <f t="shared" si="4"/>
        <v>-0.29999999999999716</v>
      </c>
      <c r="BI23" s="164">
        <f t="shared" si="14"/>
        <v>3</v>
      </c>
      <c r="BJ23" s="9" t="s">
        <v>51</v>
      </c>
      <c r="BK23" s="212">
        <f>ROUND(('前年度'!M13+'前年度'!S13)/('前年度'!K13-'前年度'!L13+'前年度'!Q13-'前年度'!R13)*100,2)</f>
        <v>98.57</v>
      </c>
      <c r="BL23" s="209">
        <f>ROUND(('当年度'!M13+'当年度'!S13)/('当年度'!K13-'当年度'!L13+'当年度'!Q13-'当年度'!R13)*100,2)</f>
        <v>98.74</v>
      </c>
      <c r="BM23" s="108">
        <f t="shared" si="5"/>
        <v>0.1700000000000017</v>
      </c>
    </row>
    <row r="24" spans="1:65" ht="16.5" customHeight="1">
      <c r="A24" s="10">
        <f t="shared" si="20"/>
        <v>1</v>
      </c>
      <c r="B24" s="9" t="s">
        <v>51</v>
      </c>
      <c r="C24" s="49">
        <f>ROUND('前年度'!C13/'前年度10.1人口'!C24*100,2)</f>
        <v>40.47</v>
      </c>
      <c r="D24" s="50">
        <f>ROUND('当年度'!C13/'当年度10.1人口'!C24*100,2)</f>
        <v>39.8</v>
      </c>
      <c r="E24" s="51">
        <f t="shared" si="6"/>
        <v>-0.6700000000000017</v>
      </c>
      <c r="G24" s="10">
        <f t="shared" si="15"/>
        <v>1</v>
      </c>
      <c r="H24" s="9" t="s">
        <v>51</v>
      </c>
      <c r="I24" s="49">
        <f>ROUND('前年度'!D13/'前年度'!C13*100,2)</f>
        <v>10.48</v>
      </c>
      <c r="J24" s="55">
        <f>ROUND('当年度'!D13/'当年度'!C13*100,2)</f>
        <v>8.52</v>
      </c>
      <c r="K24" s="51">
        <f t="shared" si="0"/>
        <v>-1.9600000000000009</v>
      </c>
      <c r="M24" s="10">
        <f t="shared" si="21"/>
        <v>6</v>
      </c>
      <c r="N24" s="9" t="s">
        <v>50</v>
      </c>
      <c r="O24" s="49">
        <f>ROUND('前年度'!E12/'前年度'!C12*100,2)</f>
        <v>43.08</v>
      </c>
      <c r="P24" s="57">
        <f>ROUND('当年度'!E12/'当年度'!C12*100,2)</f>
        <v>45.3</v>
      </c>
      <c r="Q24" s="51">
        <f t="shared" si="7"/>
        <v>2.219999999999999</v>
      </c>
      <c r="S24" s="123">
        <f t="shared" si="16"/>
        <v>13</v>
      </c>
      <c r="T24" s="101" t="s">
        <v>52</v>
      </c>
      <c r="U24" s="105">
        <f>ROUND('前年度'!F14/'前年度'!C14,0)</f>
        <v>483462</v>
      </c>
      <c r="V24" s="105">
        <f>ROUND('当年度'!F14/'当年度'!C14,0)</f>
        <v>577710</v>
      </c>
      <c r="W24" s="106">
        <f t="shared" si="1"/>
        <v>94248</v>
      </c>
      <c r="Y24" s="123">
        <f t="shared" si="8"/>
        <v>12</v>
      </c>
      <c r="Z24" s="101" t="s">
        <v>52</v>
      </c>
      <c r="AA24" s="105">
        <f>ROUND('前年度'!G14/'前年度'!C14,0)</f>
        <v>480626</v>
      </c>
      <c r="AB24" s="105">
        <f>ROUND('当年度'!G14/'当年度'!C14,0)</f>
        <v>573718</v>
      </c>
      <c r="AC24" s="106">
        <f t="shared" si="2"/>
        <v>93092</v>
      </c>
      <c r="AE24" s="116">
        <f t="shared" si="9"/>
        <v>2</v>
      </c>
      <c r="AF24" s="101" t="s">
        <v>52</v>
      </c>
      <c r="AG24" s="107">
        <f>ROUND(('前年度'!H14+'前年度'!I14)/'前年度'!C14,0)</f>
        <v>52348</v>
      </c>
      <c r="AH24" s="121">
        <f>ROUND(('当年度'!H14+'当年度'!I14)/'当年度'!C14,0)</f>
        <v>56730</v>
      </c>
      <c r="AI24" s="108">
        <f t="shared" si="17"/>
        <v>108.37</v>
      </c>
      <c r="AK24" s="123">
        <f t="shared" si="10"/>
        <v>10</v>
      </c>
      <c r="AL24" s="101" t="s">
        <v>52</v>
      </c>
      <c r="AM24" s="102">
        <f>ROUND('前年度'!J14/'前年度'!C14,0)</f>
        <v>23542</v>
      </c>
      <c r="AN24" s="103">
        <f>ROUND('当年度'!J14/'当年度'!C14,0)</f>
        <v>18226</v>
      </c>
      <c r="AO24" s="104">
        <f t="shared" si="18"/>
        <v>77.42</v>
      </c>
      <c r="AQ24" s="164">
        <f t="shared" si="11"/>
        <v>14</v>
      </c>
      <c r="AR24" s="163" t="s">
        <v>52</v>
      </c>
      <c r="AS24" s="172">
        <f>ROUND(('前年度'!K14+'前年度'!Q14)/'前年度'!C14,0)</f>
        <v>84291</v>
      </c>
      <c r="AT24" s="206">
        <f>ROUND(('当年度'!K14+'当年度'!Q14)/'当年度'!C14,0)</f>
        <v>82736</v>
      </c>
      <c r="AU24" s="108">
        <f t="shared" si="19"/>
        <v>98.16</v>
      </c>
      <c r="AW24" s="164">
        <f t="shared" si="12"/>
        <v>12</v>
      </c>
      <c r="AX24" s="163" t="s">
        <v>52</v>
      </c>
      <c r="AY24" s="172">
        <f>ROUND(SUM('前年度'!W14:Z14)*1000/'前年度'!C14,0)</f>
        <v>78264</v>
      </c>
      <c r="AZ24" s="206">
        <f>ROUND(SUM('当年度'!W14:Z14)*1000/'当年度'!C14,0)</f>
        <v>77087</v>
      </c>
      <c r="BA24" s="108">
        <f t="shared" si="3"/>
        <v>98.5</v>
      </c>
      <c r="BC24" s="164">
        <f t="shared" si="13"/>
        <v>15</v>
      </c>
      <c r="BD24" s="9" t="s">
        <v>52</v>
      </c>
      <c r="BE24" s="208">
        <f>ROUND(('前年度'!P14+'前年度'!V14)/('前年度'!N14-'前年度'!O14+'前年度'!T14-'前年度'!U14)*100,2)</f>
        <v>69.39</v>
      </c>
      <c r="BF24" s="209">
        <f>ROUND(('当年度'!P14+'当年度'!V14)/('当年度'!N14-'当年度'!O14+'当年度'!T14-'当年度'!U14)*100,2)</f>
        <v>71.81</v>
      </c>
      <c r="BG24" s="108">
        <f t="shared" si="4"/>
        <v>2.4200000000000017</v>
      </c>
      <c r="BI24" s="164">
        <f t="shared" si="14"/>
        <v>19</v>
      </c>
      <c r="BJ24" s="9" t="s">
        <v>52</v>
      </c>
      <c r="BK24" s="212">
        <f>ROUND(('前年度'!M14+'前年度'!S14)/('前年度'!K14-'前年度'!L14+'前年度'!Q14-'前年度'!R14)*100,2)</f>
        <v>90.66</v>
      </c>
      <c r="BL24" s="209">
        <f>ROUND(('当年度'!M14+'当年度'!S14)/('当年度'!K14-'当年度'!L14+'当年度'!Q14-'当年度'!R14)*100,2)</f>
        <v>92.47</v>
      </c>
      <c r="BM24" s="108">
        <f t="shared" si="5"/>
        <v>1.8100000000000023</v>
      </c>
    </row>
    <row r="25" spans="1:65" ht="16.5" customHeight="1">
      <c r="A25" s="10">
        <f t="shared" si="20"/>
        <v>16</v>
      </c>
      <c r="B25" s="9" t="s">
        <v>52</v>
      </c>
      <c r="C25" s="49">
        <f>ROUND('前年度'!C14/'前年度10.1人口'!C26*100,2)</f>
        <v>24.47</v>
      </c>
      <c r="D25" s="50">
        <f>ROUND('当年度'!C14/'当年度10.1人口'!C26*100,2)</f>
        <v>24.04</v>
      </c>
      <c r="E25" s="51">
        <f t="shared" si="6"/>
        <v>-0.4299999999999997</v>
      </c>
      <c r="G25" s="10">
        <f t="shared" si="15"/>
        <v>12</v>
      </c>
      <c r="H25" s="9" t="s">
        <v>52</v>
      </c>
      <c r="I25" s="49">
        <f>ROUND('前年度'!D14/'前年度'!C14*100,2)</f>
        <v>5.59</v>
      </c>
      <c r="J25" s="55">
        <f>ROUND('当年度'!D14/'当年度'!C14*100,2)</f>
        <v>4.6</v>
      </c>
      <c r="K25" s="51">
        <f t="shared" si="0"/>
        <v>-0.9900000000000002</v>
      </c>
      <c r="M25" s="10">
        <f t="shared" si="21"/>
        <v>4</v>
      </c>
      <c r="N25" s="9" t="s">
        <v>51</v>
      </c>
      <c r="O25" s="49">
        <f>ROUND('前年度'!E13/'前年度'!C13*100,2)</f>
        <v>42.79</v>
      </c>
      <c r="P25" s="57">
        <f>ROUND('当年度'!E13/'当年度'!C13*100,2)</f>
        <v>47.33</v>
      </c>
      <c r="Q25" s="51">
        <f t="shared" si="7"/>
        <v>4.539999999999999</v>
      </c>
      <c r="S25" s="123">
        <f t="shared" si="16"/>
        <v>16</v>
      </c>
      <c r="T25" s="101" t="s">
        <v>53</v>
      </c>
      <c r="U25" s="105">
        <f>ROUND('前年度'!F15/'前年度'!C15,0)</f>
        <v>478647</v>
      </c>
      <c r="V25" s="105">
        <f>ROUND('当年度'!F15/'当年度'!C15,0)</f>
        <v>564374</v>
      </c>
      <c r="W25" s="106">
        <f t="shared" si="1"/>
        <v>85727</v>
      </c>
      <c r="Y25" s="123">
        <f t="shared" si="8"/>
        <v>16</v>
      </c>
      <c r="Z25" s="101" t="s">
        <v>53</v>
      </c>
      <c r="AA25" s="105">
        <f>ROUND('前年度'!G15/'前年度'!C15,0)</f>
        <v>476237</v>
      </c>
      <c r="AB25" s="105">
        <f>ROUND('当年度'!G15/'当年度'!C15,0)</f>
        <v>560416</v>
      </c>
      <c r="AC25" s="106">
        <f t="shared" si="2"/>
        <v>84179</v>
      </c>
      <c r="AE25" s="116">
        <f t="shared" si="9"/>
        <v>17</v>
      </c>
      <c r="AF25" s="101" t="s">
        <v>53</v>
      </c>
      <c r="AG25" s="107">
        <f>ROUND(('前年度'!H15+'前年度'!I15)/'前年度'!C15,0)</f>
        <v>52096</v>
      </c>
      <c r="AH25" s="121">
        <f>ROUND(('当年度'!H15+'当年度'!I15)/'当年度'!C15,0)</f>
        <v>53060</v>
      </c>
      <c r="AI25" s="108">
        <f t="shared" si="17"/>
        <v>101.85</v>
      </c>
      <c r="AK25" s="123">
        <f t="shared" si="10"/>
        <v>15</v>
      </c>
      <c r="AL25" s="101" t="s">
        <v>53</v>
      </c>
      <c r="AM25" s="102">
        <f>ROUND('前年度'!J15/'前年度'!C15,0)</f>
        <v>12199</v>
      </c>
      <c r="AN25" s="103">
        <f>ROUND('当年度'!J15/'当年度'!C15,0)</f>
        <v>3448</v>
      </c>
      <c r="AO25" s="104">
        <f t="shared" si="18"/>
        <v>28.26</v>
      </c>
      <c r="AQ25" s="164">
        <f t="shared" si="11"/>
        <v>10</v>
      </c>
      <c r="AR25" s="163" t="s">
        <v>53</v>
      </c>
      <c r="AS25" s="172">
        <f>ROUND(('前年度'!K15+'前年度'!Q15)/'前年度'!C15,0)</f>
        <v>89888</v>
      </c>
      <c r="AT25" s="206">
        <f>ROUND(('当年度'!K15+'当年度'!Q15)/'当年度'!C15,0)</f>
        <v>84430</v>
      </c>
      <c r="AU25" s="108">
        <f t="shared" si="19"/>
        <v>93.93</v>
      </c>
      <c r="AW25" s="164">
        <f t="shared" si="12"/>
        <v>14</v>
      </c>
      <c r="AX25" s="163" t="s">
        <v>53</v>
      </c>
      <c r="AY25" s="172">
        <f>ROUND(SUM('前年度'!W15:Z15)*1000/'前年度'!C15,0)</f>
        <v>81040</v>
      </c>
      <c r="AZ25" s="206">
        <f>ROUND(SUM('当年度'!W15:Z15)*1000/'当年度'!C15,0)</f>
        <v>76360</v>
      </c>
      <c r="BA25" s="108">
        <f t="shared" si="3"/>
        <v>94.23</v>
      </c>
      <c r="BC25" s="164">
        <f t="shared" si="13"/>
        <v>4</v>
      </c>
      <c r="BD25" s="9" t="s">
        <v>53</v>
      </c>
      <c r="BE25" s="208">
        <f>ROUND(('前年度'!P15+'前年度'!V15)/('前年度'!N15-'前年度'!O15+'前年度'!T15-'前年度'!U15)*100,2)</f>
        <v>86.3</v>
      </c>
      <c r="BF25" s="209">
        <f>ROUND(('当年度'!P15+'当年度'!V15)/('当年度'!N15-'当年度'!O15+'当年度'!T15-'当年度'!U15)*100,2)</f>
        <v>85.61</v>
      </c>
      <c r="BG25" s="108">
        <f t="shared" si="4"/>
        <v>-0.6899999999999977</v>
      </c>
      <c r="BI25" s="164">
        <f t="shared" si="14"/>
        <v>5</v>
      </c>
      <c r="BJ25" s="9" t="s">
        <v>53</v>
      </c>
      <c r="BK25" s="212">
        <f>ROUND(('前年度'!M15+'前年度'!S15)/('前年度'!K15-'前年度'!L15+'前年度'!Q15-'前年度'!R15)*100,2)</f>
        <v>96.53</v>
      </c>
      <c r="BL25" s="209">
        <f>ROUND(('当年度'!M15+'当年度'!S15)/('当年度'!K15-'当年度'!L15+'当年度'!Q15-'当年度'!R15)*100,2)</f>
        <v>96.12</v>
      </c>
      <c r="BM25" s="108">
        <f t="shared" si="5"/>
        <v>-0.4099999999999966</v>
      </c>
    </row>
    <row r="26" spans="1:65" ht="16.5" customHeight="1">
      <c r="A26" s="10">
        <f t="shared" si="20"/>
        <v>2</v>
      </c>
      <c r="B26" s="9" t="s">
        <v>53</v>
      </c>
      <c r="C26" s="49">
        <f>ROUND('前年度'!C15/'前年度10.1人口'!C28*100,2)</f>
        <v>34.35</v>
      </c>
      <c r="D26" s="50">
        <f>ROUND('当年度'!C15/'当年度10.1人口'!C28*100,2)</f>
        <v>33.27</v>
      </c>
      <c r="E26" s="51">
        <f t="shared" si="6"/>
        <v>-1.0799999999999983</v>
      </c>
      <c r="G26" s="10">
        <f t="shared" si="15"/>
        <v>5</v>
      </c>
      <c r="H26" s="9" t="s">
        <v>53</v>
      </c>
      <c r="I26" s="49">
        <f>ROUND('前年度'!D15/'前年度'!C15*100,2)</f>
        <v>7.31</v>
      </c>
      <c r="J26" s="55">
        <f>ROUND('当年度'!D15/'当年度'!C15*100,2)</f>
        <v>6.25</v>
      </c>
      <c r="K26" s="51">
        <f t="shared" si="0"/>
        <v>-1.0599999999999996</v>
      </c>
      <c r="M26" s="10">
        <f t="shared" si="21"/>
        <v>8</v>
      </c>
      <c r="N26" s="9" t="s">
        <v>52</v>
      </c>
      <c r="O26" s="49">
        <f>ROUND('前年度'!E14/'前年度'!C14*100,2)</f>
        <v>41.14</v>
      </c>
      <c r="P26" s="57">
        <f>ROUND('当年度'!E14/'当年度'!C14*100,2)</f>
        <v>43.81</v>
      </c>
      <c r="Q26" s="51">
        <f t="shared" si="7"/>
        <v>2.6700000000000017</v>
      </c>
      <c r="S26" s="124">
        <f t="shared" si="16"/>
        <v>9</v>
      </c>
      <c r="T26" s="125" t="s">
        <v>54</v>
      </c>
      <c r="U26" s="126">
        <f>ROUND('前年度'!F16/'前年度'!C16,0)</f>
        <v>482123</v>
      </c>
      <c r="V26" s="126">
        <f>ROUND('当年度'!F16/'当年度'!C16,0)</f>
        <v>584496</v>
      </c>
      <c r="W26" s="127">
        <f t="shared" si="1"/>
        <v>102373</v>
      </c>
      <c r="Y26" s="124">
        <f t="shared" si="8"/>
        <v>6</v>
      </c>
      <c r="Z26" s="125" t="s">
        <v>54</v>
      </c>
      <c r="AA26" s="126">
        <f>ROUND('前年度'!G16/'前年度'!C16,0)</f>
        <v>480049</v>
      </c>
      <c r="AB26" s="126">
        <f>ROUND('当年度'!G16/'当年度'!C16,0)</f>
        <v>593051</v>
      </c>
      <c r="AC26" s="127">
        <f t="shared" si="2"/>
        <v>113002</v>
      </c>
      <c r="AE26" s="128">
        <f t="shared" si="9"/>
        <v>10</v>
      </c>
      <c r="AF26" s="125" t="s">
        <v>54</v>
      </c>
      <c r="AG26" s="129">
        <f>ROUND(('前年度'!H16+'前年度'!I16)/'前年度'!C16,0)</f>
        <v>51874</v>
      </c>
      <c r="AH26" s="130">
        <f>ROUND(('当年度'!H16+'当年度'!I16)/'当年度'!C16,0)</f>
        <v>54139</v>
      </c>
      <c r="AI26" s="131">
        <f t="shared" si="17"/>
        <v>104.37</v>
      </c>
      <c r="AK26" s="123">
        <f t="shared" si="10"/>
        <v>18</v>
      </c>
      <c r="AL26" s="101" t="s">
        <v>54</v>
      </c>
      <c r="AM26" s="102">
        <f>ROUND('前年度'!J16/'前年度'!C16,0)</f>
        <v>1</v>
      </c>
      <c r="AN26" s="103">
        <f>ROUND('当年度'!J16/'当年度'!C16,0)</f>
        <v>1</v>
      </c>
      <c r="AO26" s="104">
        <f t="shared" si="18"/>
        <v>100</v>
      </c>
      <c r="AQ26" s="164">
        <f t="shared" si="11"/>
        <v>5</v>
      </c>
      <c r="AR26" s="163" t="s">
        <v>54</v>
      </c>
      <c r="AS26" s="172">
        <f>ROUND(('前年度'!K16+'前年度'!Q16)/'前年度'!C16,0)</f>
        <v>92508</v>
      </c>
      <c r="AT26" s="206">
        <f>ROUND(('当年度'!K16+'当年度'!Q16)/'当年度'!C16,0)</f>
        <v>89099</v>
      </c>
      <c r="AU26" s="108">
        <f t="shared" si="19"/>
        <v>96.31</v>
      </c>
      <c r="AW26" s="164">
        <f t="shared" si="12"/>
        <v>7</v>
      </c>
      <c r="AX26" s="163" t="s">
        <v>54</v>
      </c>
      <c r="AY26" s="172">
        <f>ROUND(SUM('前年度'!W16:Z16)*1000/'前年度'!C16,0)</f>
        <v>84272</v>
      </c>
      <c r="AZ26" s="206">
        <f>ROUND(SUM('当年度'!W16:Z16)*1000/'当年度'!C16,0)</f>
        <v>81248</v>
      </c>
      <c r="BA26" s="108">
        <f t="shared" si="3"/>
        <v>96.41</v>
      </c>
      <c r="BC26" s="164">
        <f t="shared" si="13"/>
        <v>7</v>
      </c>
      <c r="BD26" s="9" t="s">
        <v>54</v>
      </c>
      <c r="BE26" s="208">
        <f>ROUND(('前年度'!P16+'前年度'!V16)/('前年度'!N16-'前年度'!O16+'前年度'!T16-'前年度'!U16)*100,2)</f>
        <v>81.25</v>
      </c>
      <c r="BF26" s="209">
        <f>ROUND(('当年度'!P16+'当年度'!V16)/('当年度'!N16-'当年度'!O16+'当年度'!T16-'当年度'!U16)*100,2)</f>
        <v>80.94</v>
      </c>
      <c r="BG26" s="108">
        <f t="shared" si="4"/>
        <v>-0.3100000000000023</v>
      </c>
      <c r="BI26" s="164">
        <f t="shared" si="14"/>
        <v>9</v>
      </c>
      <c r="BJ26" s="9" t="s">
        <v>54</v>
      </c>
      <c r="BK26" s="212">
        <f>ROUND(('前年度'!M16+'前年度'!S16)/('前年度'!K16-'前年度'!L16+'前年度'!Q16-'前年度'!R16)*100,2)</f>
        <v>93.88</v>
      </c>
      <c r="BL26" s="209">
        <f>ROUND(('当年度'!M16+'当年度'!S16)/('当年度'!K16-'当年度'!L16+'当年度'!Q16-'当年度'!R16)*100,2)</f>
        <v>93.66</v>
      </c>
      <c r="BM26" s="108">
        <f t="shared" si="5"/>
        <v>-0.21999999999999886</v>
      </c>
    </row>
    <row r="27" spans="1:65" ht="16.5" customHeight="1">
      <c r="A27" s="10">
        <f t="shared" si="20"/>
        <v>5</v>
      </c>
      <c r="B27" s="9" t="s">
        <v>54</v>
      </c>
      <c r="C27" s="49">
        <f>ROUND('前年度'!C16/'前年度10.1人口'!C29*100,2)</f>
        <v>31.03</v>
      </c>
      <c r="D27" s="50">
        <f>ROUND('当年度'!C16/'当年度10.1人口'!C29*100,2)</f>
        <v>30.08</v>
      </c>
      <c r="E27" s="51">
        <f t="shared" si="6"/>
        <v>-0.9500000000000028</v>
      </c>
      <c r="G27" s="10">
        <f t="shared" si="15"/>
        <v>15</v>
      </c>
      <c r="H27" s="9" t="s">
        <v>54</v>
      </c>
      <c r="I27" s="49">
        <f>ROUND('前年度'!D16/'前年度'!C16*100,2)</f>
        <v>4.36</v>
      </c>
      <c r="J27" s="55">
        <f>ROUND('当年度'!D16/'当年度'!C16*100,2)</f>
        <v>4.53</v>
      </c>
      <c r="K27" s="51">
        <f t="shared" si="0"/>
        <v>0.16999999999999993</v>
      </c>
      <c r="M27" s="10">
        <f t="shared" si="21"/>
        <v>17</v>
      </c>
      <c r="N27" s="9" t="s">
        <v>53</v>
      </c>
      <c r="O27" s="49">
        <f>ROUND('前年度'!E15/'前年度'!C15*100,2)</f>
        <v>37.17</v>
      </c>
      <c r="P27" s="57">
        <f>ROUND('当年度'!E15/'当年度'!C15*100,2)</f>
        <v>39.38</v>
      </c>
      <c r="Q27" s="51">
        <f t="shared" si="7"/>
        <v>2.210000000000001</v>
      </c>
      <c r="S27" s="132">
        <f t="shared" si="16"/>
        <v>1</v>
      </c>
      <c r="T27" s="94" t="s">
        <v>55</v>
      </c>
      <c r="U27" s="95">
        <f>ROUND('前年度'!F17/'前年度'!C17,0)</f>
        <v>539371</v>
      </c>
      <c r="V27" s="95">
        <f>ROUND('当年度'!F17/'当年度'!C17,0)</f>
        <v>675498</v>
      </c>
      <c r="W27" s="96">
        <f t="shared" si="1"/>
        <v>136127</v>
      </c>
      <c r="Y27" s="132">
        <f t="shared" si="8"/>
        <v>1</v>
      </c>
      <c r="Z27" s="94" t="s">
        <v>55</v>
      </c>
      <c r="AA27" s="95">
        <f>ROUND('前年度'!G17/'前年度'!C17,0)</f>
        <v>527286</v>
      </c>
      <c r="AB27" s="95">
        <f>ROUND('当年度'!G17/'当年度'!C17,0)</f>
        <v>659797</v>
      </c>
      <c r="AC27" s="96">
        <f t="shared" si="2"/>
        <v>132511</v>
      </c>
      <c r="AE27" s="132">
        <f t="shared" si="9"/>
        <v>18</v>
      </c>
      <c r="AF27" s="94" t="s">
        <v>55</v>
      </c>
      <c r="AG27" s="97">
        <f>ROUND(('前年度'!H17+'前年度'!I17)/'前年度'!C17,0)</f>
        <v>52959</v>
      </c>
      <c r="AH27" s="98">
        <f>ROUND(('当年度'!H17+'当年度'!I17)/'当年度'!C17,0)</f>
        <v>52564</v>
      </c>
      <c r="AI27" s="99">
        <f t="shared" si="17"/>
        <v>99.25</v>
      </c>
      <c r="AK27" s="123">
        <f t="shared" si="10"/>
        <v>4</v>
      </c>
      <c r="AL27" s="101" t="s">
        <v>55</v>
      </c>
      <c r="AM27" s="102">
        <f>ROUND('前年度'!J17/'前年度'!C17,0)</f>
        <v>2473</v>
      </c>
      <c r="AN27" s="103">
        <f>ROUND('当年度'!J17/'当年度'!C17,0)</f>
        <v>46725</v>
      </c>
      <c r="AO27" s="104">
        <f t="shared" si="18"/>
        <v>1889.41</v>
      </c>
      <c r="AQ27" s="164">
        <f t="shared" si="11"/>
        <v>12</v>
      </c>
      <c r="AR27" s="163" t="s">
        <v>55</v>
      </c>
      <c r="AS27" s="172">
        <f>ROUND(('前年度'!K17+'前年度'!Q17)/'前年度'!C17,0)</f>
        <v>86833</v>
      </c>
      <c r="AT27" s="206">
        <f>ROUND(('当年度'!K17+'当年度'!Q17)/'当年度'!C17,0)</f>
        <v>83433</v>
      </c>
      <c r="AU27" s="108">
        <f t="shared" si="19"/>
        <v>96.08</v>
      </c>
      <c r="AW27" s="164">
        <f t="shared" si="12"/>
        <v>13</v>
      </c>
      <c r="AX27" s="163" t="s">
        <v>55</v>
      </c>
      <c r="AY27" s="172">
        <f>ROUND(SUM('前年度'!W17:Z17)*1000/'前年度'!C17,0)</f>
        <v>79402</v>
      </c>
      <c r="AZ27" s="206">
        <f>ROUND(SUM('当年度'!W17:Z17)*1000/'当年度'!C17,0)</f>
        <v>76404</v>
      </c>
      <c r="BA27" s="108">
        <f t="shared" si="3"/>
        <v>96.22</v>
      </c>
      <c r="BC27" s="164">
        <f t="shared" si="13"/>
        <v>11</v>
      </c>
      <c r="BD27" s="9" t="s">
        <v>55</v>
      </c>
      <c r="BE27" s="208">
        <f>ROUND(('前年度'!P17+'前年度'!V17)/('前年度'!N17-'前年度'!O17+'前年度'!T17-'前年度'!U17)*100,2)</f>
        <v>76.35</v>
      </c>
      <c r="BF27" s="209">
        <f>ROUND(('当年度'!P17+'当年度'!V17)/('当年度'!N17-'当年度'!O17+'当年度'!T17-'当年度'!U17)*100,2)</f>
        <v>76.8</v>
      </c>
      <c r="BG27" s="108">
        <f t="shared" si="4"/>
        <v>0.45000000000000284</v>
      </c>
      <c r="BI27" s="164">
        <f t="shared" si="14"/>
        <v>17</v>
      </c>
      <c r="BJ27" s="9" t="s">
        <v>55</v>
      </c>
      <c r="BK27" s="212">
        <f>ROUND(('前年度'!M17+'前年度'!S17)/('前年度'!K17-'前年度'!L17+'前年度'!Q17-'前年度'!R17)*100,2)</f>
        <v>92.81</v>
      </c>
      <c r="BL27" s="209">
        <f>ROUND(('当年度'!M17+'当年度'!S17)/('当年度'!K17-'当年度'!L17+'当年度'!Q17-'当年度'!R17)*100,2)</f>
        <v>92.91</v>
      </c>
      <c r="BM27" s="108">
        <f t="shared" si="5"/>
        <v>0.09999999999999432</v>
      </c>
    </row>
    <row r="28" spans="1:65" ht="16.5" customHeight="1">
      <c r="A28" s="10">
        <f t="shared" si="20"/>
        <v>12</v>
      </c>
      <c r="B28" s="9" t="s">
        <v>55</v>
      </c>
      <c r="C28" s="49">
        <f>ROUND('前年度'!C17/'前年度10.1人口'!C20*100,2)</f>
        <v>26.84</v>
      </c>
      <c r="D28" s="50">
        <f>ROUND('当年度'!C17/'当年度10.1人口'!C20*100,2)</f>
        <v>26.48</v>
      </c>
      <c r="E28" s="51">
        <f t="shared" si="6"/>
        <v>-0.35999999999999943</v>
      </c>
      <c r="G28" s="10">
        <f t="shared" si="15"/>
        <v>2</v>
      </c>
      <c r="H28" s="9" t="s">
        <v>55</v>
      </c>
      <c r="I28" s="49">
        <f>ROUND('前年度'!D17/'前年度'!C17*100,2)</f>
        <v>8.61</v>
      </c>
      <c r="J28" s="55">
        <f>ROUND('当年度'!D17/'当年度'!C17*100,2)</f>
        <v>7.01</v>
      </c>
      <c r="K28" s="51">
        <f t="shared" si="0"/>
        <v>-1.5999999999999996</v>
      </c>
      <c r="M28" s="10">
        <f t="shared" si="21"/>
        <v>15</v>
      </c>
      <c r="N28" s="9" t="s">
        <v>54</v>
      </c>
      <c r="O28" s="49">
        <f>ROUND('前年度'!E16/'前年度'!C16*100,2)</f>
        <v>38.86</v>
      </c>
      <c r="P28" s="57">
        <f>ROUND('当年度'!E16/'当年度'!C16*100,2)</f>
        <v>41.4</v>
      </c>
      <c r="Q28" s="51">
        <f t="shared" si="7"/>
        <v>2.539999999999999</v>
      </c>
      <c r="S28" s="123">
        <f t="shared" si="16"/>
        <v>4</v>
      </c>
      <c r="T28" s="101" t="s">
        <v>56</v>
      </c>
      <c r="U28" s="105">
        <f>ROUND('前年度'!F18/'前年度'!C18,0)</f>
        <v>540104</v>
      </c>
      <c r="V28" s="105">
        <f>ROUND('当年度'!F18/'当年度'!C18,0)</f>
        <v>614380</v>
      </c>
      <c r="W28" s="106">
        <f t="shared" si="1"/>
        <v>74276</v>
      </c>
      <c r="Y28" s="123">
        <f t="shared" si="8"/>
        <v>4</v>
      </c>
      <c r="Z28" s="101" t="s">
        <v>56</v>
      </c>
      <c r="AA28" s="105">
        <f>ROUND('前年度'!G18/'前年度'!C18,0)</f>
        <v>512392</v>
      </c>
      <c r="AB28" s="105">
        <f>ROUND('当年度'!G18/'当年度'!C18,0)</f>
        <v>595262</v>
      </c>
      <c r="AC28" s="106">
        <f t="shared" si="2"/>
        <v>82870</v>
      </c>
      <c r="AE28" s="116">
        <f t="shared" si="9"/>
        <v>11</v>
      </c>
      <c r="AF28" s="101" t="s">
        <v>56</v>
      </c>
      <c r="AG28" s="107">
        <f>ROUND(('前年度'!H18+'前年度'!I18)/'前年度'!C18,0)</f>
        <v>52697</v>
      </c>
      <c r="AH28" s="121">
        <f>ROUND(('当年度'!H18+'当年度'!I18)/'当年度'!C18,0)</f>
        <v>54091</v>
      </c>
      <c r="AI28" s="108">
        <f t="shared" si="17"/>
        <v>102.65</v>
      </c>
      <c r="AK28" s="123">
        <f t="shared" si="10"/>
        <v>6</v>
      </c>
      <c r="AL28" s="101" t="s">
        <v>56</v>
      </c>
      <c r="AM28" s="102">
        <f>ROUND('前年度'!J18/'前年度'!C18,0)</f>
        <v>34380</v>
      </c>
      <c r="AN28" s="103">
        <f>ROUND('当年度'!J18/'当年度'!C18,0)</f>
        <v>34636</v>
      </c>
      <c r="AO28" s="104">
        <f t="shared" si="18"/>
        <v>100.74</v>
      </c>
      <c r="AQ28" s="164">
        <f t="shared" si="11"/>
        <v>15</v>
      </c>
      <c r="AR28" s="163" t="s">
        <v>56</v>
      </c>
      <c r="AS28" s="172">
        <f>ROUND(('前年度'!K18+'前年度'!Q18)/'前年度'!C18,0)</f>
        <v>77092</v>
      </c>
      <c r="AT28" s="206">
        <f>ROUND(('当年度'!K18+'当年度'!Q18)/'当年度'!C18,0)</f>
        <v>81927</v>
      </c>
      <c r="AU28" s="108">
        <f t="shared" si="19"/>
        <v>106.27</v>
      </c>
      <c r="AW28" s="164">
        <f t="shared" si="12"/>
        <v>11</v>
      </c>
      <c r="AX28" s="163" t="s">
        <v>56</v>
      </c>
      <c r="AY28" s="172">
        <f>ROUND(SUM('前年度'!W18:Z18)*1000/'前年度'!C18,0)</f>
        <v>72354</v>
      </c>
      <c r="AZ28" s="206">
        <f>ROUND(SUM('当年度'!W18:Z18)*1000/'当年度'!C18,0)</f>
        <v>77347</v>
      </c>
      <c r="BA28" s="108">
        <f t="shared" si="3"/>
        <v>106.9</v>
      </c>
      <c r="BC28" s="164">
        <f t="shared" si="13"/>
        <v>9</v>
      </c>
      <c r="BD28" s="9" t="s">
        <v>56</v>
      </c>
      <c r="BE28" s="208">
        <f>ROUND(('前年度'!P18+'前年度'!V18)/('前年度'!N18-'前年度'!O18+'前年度'!T18-'前年度'!U18)*100,2)</f>
        <v>76.35</v>
      </c>
      <c r="BF28" s="209">
        <f>ROUND(('当年度'!P18+'当年度'!V18)/('当年度'!N18-'当年度'!O18+'当年度'!T18-'当年度'!U18)*100,2)</f>
        <v>78.32</v>
      </c>
      <c r="BG28" s="108">
        <f t="shared" si="4"/>
        <v>1.9699999999999989</v>
      </c>
      <c r="BI28" s="164">
        <f t="shared" si="14"/>
        <v>14</v>
      </c>
      <c r="BJ28" s="9" t="s">
        <v>56</v>
      </c>
      <c r="BK28" s="212">
        <f>ROUND(('前年度'!M18+'前年度'!S18)/('前年度'!K18-'前年度'!L18+'前年度'!Q18-'前年度'!R18)*100,2)</f>
        <v>93.13</v>
      </c>
      <c r="BL28" s="209">
        <f>ROUND(('当年度'!M18+'当年度'!S18)/('当年度'!K18-'当年度'!L18+'当年度'!Q18-'当年度'!R18)*100,2)</f>
        <v>93.26</v>
      </c>
      <c r="BM28" s="108">
        <f t="shared" si="5"/>
        <v>0.13000000000000966</v>
      </c>
    </row>
    <row r="29" spans="1:65" ht="16.5" customHeight="1">
      <c r="A29" s="10">
        <f t="shared" si="20"/>
        <v>15</v>
      </c>
      <c r="B29" s="9" t="s">
        <v>56</v>
      </c>
      <c r="C29" s="49">
        <f>ROUND('前年度'!C18/'前年度10.1人口'!C21*100,2)</f>
        <v>25.73</v>
      </c>
      <c r="D29" s="50">
        <f>ROUND('当年度'!C18/'当年度10.1人口'!C21*100,2)</f>
        <v>25.35</v>
      </c>
      <c r="E29" s="51">
        <f t="shared" si="6"/>
        <v>-0.379999999999999</v>
      </c>
      <c r="G29" s="10">
        <f t="shared" si="15"/>
        <v>10</v>
      </c>
      <c r="H29" s="9" t="s">
        <v>56</v>
      </c>
      <c r="I29" s="49">
        <f>ROUND('前年度'!D18/'前年度'!C18*100,2)</f>
        <v>5.84</v>
      </c>
      <c r="J29" s="55">
        <f>ROUND('当年度'!D18/'当年度'!C18*100,2)</f>
        <v>4.84</v>
      </c>
      <c r="K29" s="51">
        <f t="shared" si="0"/>
        <v>-1</v>
      </c>
      <c r="M29" s="10">
        <f t="shared" si="21"/>
        <v>2</v>
      </c>
      <c r="N29" s="9" t="s">
        <v>55</v>
      </c>
      <c r="O29" s="49">
        <f>ROUND('前年度'!E17/'前年度'!C17*100,2)</f>
        <v>46.41</v>
      </c>
      <c r="P29" s="57">
        <f>ROUND('当年度'!E17/'当年度'!C17*100,2)</f>
        <v>48.56</v>
      </c>
      <c r="Q29" s="51">
        <f t="shared" si="7"/>
        <v>2.1500000000000057</v>
      </c>
      <c r="S29" s="135">
        <f t="shared" si="16"/>
        <v>7</v>
      </c>
      <c r="T29" s="110" t="s">
        <v>57</v>
      </c>
      <c r="U29" s="111">
        <f>ROUND('前年度'!F19/'前年度'!C19,0)</f>
        <v>510890</v>
      </c>
      <c r="V29" s="111">
        <f>ROUND('当年度'!F19/'当年度'!C19,0)</f>
        <v>586447</v>
      </c>
      <c r="W29" s="112">
        <f t="shared" si="1"/>
        <v>75557</v>
      </c>
      <c r="Y29" s="135">
        <f t="shared" si="8"/>
        <v>9</v>
      </c>
      <c r="Z29" s="110" t="s">
        <v>57</v>
      </c>
      <c r="AA29" s="111">
        <f>ROUND('前年度'!G19/'前年度'!C19,0)</f>
        <v>504309</v>
      </c>
      <c r="AB29" s="111">
        <f>ROUND('当年度'!G19/'当年度'!C19,0)</f>
        <v>581158</v>
      </c>
      <c r="AC29" s="112">
        <f t="shared" si="2"/>
        <v>76849</v>
      </c>
      <c r="AE29" s="136">
        <f t="shared" si="9"/>
        <v>15</v>
      </c>
      <c r="AF29" s="110" t="s">
        <v>57</v>
      </c>
      <c r="AG29" s="113">
        <f>ROUND(('前年度'!H19+'前年度'!I19)/'前年度'!C19,0)</f>
        <v>52262</v>
      </c>
      <c r="AH29" s="137">
        <f>ROUND(('当年度'!H19+'当年度'!I19)/'当年度'!C19,0)</f>
        <v>53769</v>
      </c>
      <c r="AI29" s="115">
        <f t="shared" si="17"/>
        <v>102.88</v>
      </c>
      <c r="AK29" s="123">
        <f t="shared" si="10"/>
        <v>9</v>
      </c>
      <c r="AL29" s="101" t="s">
        <v>57</v>
      </c>
      <c r="AM29" s="102">
        <f>ROUND('前年度'!J19/'前年度'!C19,0)</f>
        <v>19379</v>
      </c>
      <c r="AN29" s="103">
        <f>ROUND('当年度'!J19/'当年度'!C19,0)</f>
        <v>20224</v>
      </c>
      <c r="AO29" s="104">
        <f t="shared" si="18"/>
        <v>104.36</v>
      </c>
      <c r="AQ29" s="164">
        <f t="shared" si="11"/>
        <v>18</v>
      </c>
      <c r="AR29" s="163" t="s">
        <v>57</v>
      </c>
      <c r="AS29" s="172">
        <f>ROUND(('前年度'!K19+'前年度'!Q19)/'前年度'!C19,0)</f>
        <v>77478</v>
      </c>
      <c r="AT29" s="206">
        <f>ROUND(('当年度'!K19+'当年度'!Q19)/'当年度'!C19,0)</f>
        <v>75395</v>
      </c>
      <c r="AU29" s="108">
        <f t="shared" si="19"/>
        <v>97.31</v>
      </c>
      <c r="AW29" s="164">
        <f t="shared" si="12"/>
        <v>18</v>
      </c>
      <c r="AX29" s="163" t="s">
        <v>57</v>
      </c>
      <c r="AY29" s="172">
        <f>ROUND(SUM('前年度'!W19:Z19)*1000/'前年度'!C19,0)</f>
        <v>70950</v>
      </c>
      <c r="AZ29" s="206">
        <f>ROUND(SUM('当年度'!W19:Z19)*1000/'当年度'!C19,0)</f>
        <v>69100</v>
      </c>
      <c r="BA29" s="108">
        <f t="shared" si="3"/>
        <v>97.39</v>
      </c>
      <c r="BC29" s="164">
        <f t="shared" si="13"/>
        <v>14</v>
      </c>
      <c r="BD29" s="9" t="s">
        <v>57</v>
      </c>
      <c r="BE29" s="208">
        <f>ROUND(('前年度'!P19+'前年度'!V19)/('前年度'!N19-'前年度'!O19+'前年度'!T19-'前年度'!U19)*100,2)</f>
        <v>73.57</v>
      </c>
      <c r="BF29" s="209">
        <f>ROUND(('当年度'!P19+'当年度'!V19)/('当年度'!N19-'当年度'!O19+'当年度'!T19-'当年度'!U19)*100,2)</f>
        <v>73.91</v>
      </c>
      <c r="BG29" s="108">
        <f t="shared" si="4"/>
        <v>0.3400000000000034</v>
      </c>
      <c r="BI29" s="164">
        <f t="shared" si="14"/>
        <v>6</v>
      </c>
      <c r="BJ29" s="9" t="s">
        <v>57</v>
      </c>
      <c r="BK29" s="212">
        <f>ROUND(('前年度'!M19+'前年度'!S19)/('前年度'!K19-'前年度'!L19+'前年度'!Q19-'前年度'!R19)*100,2)</f>
        <v>94.81</v>
      </c>
      <c r="BL29" s="209">
        <f>ROUND(('当年度'!M19+'当年度'!S19)/('当年度'!K19-'当年度'!L19+'当年度'!Q19-'当年度'!R19)*100,2)</f>
        <v>95.56</v>
      </c>
      <c r="BM29" s="108">
        <f t="shared" si="5"/>
        <v>0.75</v>
      </c>
    </row>
    <row r="30" spans="1:65" ht="16.5" customHeight="1">
      <c r="A30" s="10">
        <f t="shared" si="20"/>
        <v>6</v>
      </c>
      <c r="B30" s="11" t="s">
        <v>57</v>
      </c>
      <c r="C30" s="52">
        <f>ROUND('前年度'!C19/'前年度10.1人口'!C22*100,2)</f>
        <v>29.45</v>
      </c>
      <c r="D30" s="53">
        <f>ROUND('当年度'!C19/'当年度10.1人口'!C22*100,2)</f>
        <v>29.11</v>
      </c>
      <c r="E30" s="54">
        <f>D30-C30</f>
        <v>-0.33999999999999986</v>
      </c>
      <c r="G30" s="10">
        <f t="shared" si="15"/>
        <v>3</v>
      </c>
      <c r="H30" s="11" t="s">
        <v>57</v>
      </c>
      <c r="I30" s="52">
        <f>ROUND('前年度'!D19/'前年度'!C19*100,2)</f>
        <v>8.24</v>
      </c>
      <c r="J30" s="56">
        <f>ROUND('当年度'!D19/'当年度'!C19*100,2)</f>
        <v>6.44</v>
      </c>
      <c r="K30" s="54">
        <f>J30-I30</f>
        <v>-1.7999999999999998</v>
      </c>
      <c r="M30" s="10">
        <f t="shared" si="21"/>
        <v>10</v>
      </c>
      <c r="N30" s="9" t="s">
        <v>56</v>
      </c>
      <c r="O30" s="49">
        <f>ROUND('前年度'!E18/'前年度'!C18*100,2)</f>
        <v>41.75</v>
      </c>
      <c r="P30" s="57">
        <f>ROUND('当年度'!E18/'当年度'!C18*100,2)</f>
        <v>43.72</v>
      </c>
      <c r="Q30" s="51">
        <f t="shared" si="7"/>
        <v>1.9699999999999989</v>
      </c>
      <c r="S30" s="116">
        <f t="shared" si="16"/>
        <v>20</v>
      </c>
      <c r="T30" s="117" t="s">
        <v>58</v>
      </c>
      <c r="U30" s="118">
        <f>ROUND('前年度'!F20/'前年度'!C20,0)</f>
        <v>290065</v>
      </c>
      <c r="V30" s="118">
        <f>ROUND('当年度'!F20/'当年度'!C20,0)</f>
        <v>296707</v>
      </c>
      <c r="W30" s="119">
        <f t="shared" si="1"/>
        <v>6642</v>
      </c>
      <c r="Y30" s="132">
        <f t="shared" si="8"/>
        <v>20</v>
      </c>
      <c r="Z30" s="94" t="s">
        <v>58</v>
      </c>
      <c r="AA30" s="95">
        <f>ROUND('前年度'!G20/'前年度'!C20,0)</f>
        <v>250206</v>
      </c>
      <c r="AB30" s="95">
        <f>ROUND('当年度'!G20/'当年度'!C20,0)</f>
        <v>266648</v>
      </c>
      <c r="AC30" s="96">
        <f t="shared" si="2"/>
        <v>16442</v>
      </c>
      <c r="AE30" s="132">
        <f t="shared" si="9"/>
        <v>7</v>
      </c>
      <c r="AF30" s="94" t="s">
        <v>58</v>
      </c>
      <c r="AG30" s="97">
        <f>ROUND(('前年度'!H20+'前年度'!I20)/'前年度'!C20,0)</f>
        <v>52315</v>
      </c>
      <c r="AH30" s="98">
        <f>ROUND(('当年度'!H20+'当年度'!I20)/'当年度'!C20,0)</f>
        <v>54593</v>
      </c>
      <c r="AI30" s="99">
        <f t="shared" si="17"/>
        <v>104.35</v>
      </c>
      <c r="AK30" s="123">
        <f t="shared" si="10"/>
        <v>3</v>
      </c>
      <c r="AL30" s="101" t="s">
        <v>58</v>
      </c>
      <c r="AM30" s="102">
        <f>ROUND('前年度'!J20/'前年度'!C20,0)</f>
        <v>71933</v>
      </c>
      <c r="AN30" s="103">
        <f>ROUND('当年度'!J20/'当年度'!C20,0)</f>
        <v>73026</v>
      </c>
      <c r="AO30" s="104">
        <f t="shared" si="18"/>
        <v>101.52</v>
      </c>
      <c r="AQ30" s="164">
        <f t="shared" si="11"/>
        <v>2</v>
      </c>
      <c r="AR30" s="163" t="s">
        <v>58</v>
      </c>
      <c r="AS30" s="172">
        <f>ROUND(('前年度'!K20+'前年度'!Q20)/'前年度'!C20,0)</f>
        <v>170495</v>
      </c>
      <c r="AT30" s="206">
        <f>ROUND(('当年度'!K20+'当年度'!Q20)/'当年度'!C20,0)</f>
        <v>175664</v>
      </c>
      <c r="AU30" s="108">
        <f t="shared" si="19"/>
        <v>103.03</v>
      </c>
      <c r="AW30" s="164">
        <f t="shared" si="12"/>
        <v>2</v>
      </c>
      <c r="AX30" s="163" t="s">
        <v>58</v>
      </c>
      <c r="AY30" s="172">
        <f>ROUND(SUM('前年度'!W20:Z20)*1000/'前年度'!C20,0)</f>
        <v>155944</v>
      </c>
      <c r="AZ30" s="206">
        <f>ROUND(SUM('当年度'!W20:Z20)*1000/'当年度'!C20,0)</f>
        <v>160774</v>
      </c>
      <c r="BA30" s="108">
        <f t="shared" si="3"/>
        <v>103.1</v>
      </c>
      <c r="BC30" s="164">
        <f t="shared" si="13"/>
        <v>1</v>
      </c>
      <c r="BD30" s="9" t="s">
        <v>58</v>
      </c>
      <c r="BE30" s="208">
        <f>ROUND(('前年度'!P20+'前年度'!V20)/('前年度'!N20-'前年度'!O20+'前年度'!T20-'前年度'!U20)*100,2)</f>
        <v>100</v>
      </c>
      <c r="BF30" s="209">
        <f>ROUND(('当年度'!P20+'当年度'!V20)/('当年度'!N20-'当年度'!O20+'当年度'!T20-'当年度'!U20)*100,2)</f>
        <v>100</v>
      </c>
      <c r="BG30" s="108">
        <f t="shared" si="4"/>
        <v>0</v>
      </c>
      <c r="BI30" s="164">
        <f t="shared" si="14"/>
        <v>1</v>
      </c>
      <c r="BJ30" s="9" t="s">
        <v>58</v>
      </c>
      <c r="BK30" s="212">
        <f>ROUND(('前年度'!M20+'前年度'!S20)/('前年度'!K20-'前年度'!L20+'前年度'!Q20-'前年度'!R20)*100,2)</f>
        <v>100</v>
      </c>
      <c r="BL30" s="209">
        <f>ROUND(('当年度'!M20+'当年度'!S20)/('当年度'!K20-'当年度'!L20+'当年度'!Q20-'当年度'!R20)*100,2)</f>
        <v>100</v>
      </c>
      <c r="BM30" s="108">
        <f t="shared" si="5"/>
        <v>0</v>
      </c>
    </row>
    <row r="31" spans="1:65" ht="16.5" customHeight="1">
      <c r="A31" s="216" t="s">
        <v>65</v>
      </c>
      <c r="B31" s="216"/>
      <c r="C31" s="216"/>
      <c r="D31" s="216"/>
      <c r="E31" s="216"/>
      <c r="G31" s="216" t="s">
        <v>66</v>
      </c>
      <c r="H31" s="216"/>
      <c r="I31" s="216"/>
      <c r="J31" s="216"/>
      <c r="K31" s="216"/>
      <c r="M31" s="10">
        <f t="shared" si="21"/>
        <v>5</v>
      </c>
      <c r="N31" s="9" t="s">
        <v>57</v>
      </c>
      <c r="O31" s="49">
        <f>ROUND('前年度'!E19/'前年度'!C19*100,2)</f>
        <v>44.55</v>
      </c>
      <c r="P31" s="57">
        <f>ROUND('当年度'!E19/'当年度'!C19*100,2)</f>
        <v>46.9</v>
      </c>
      <c r="Q31" s="51">
        <f t="shared" si="7"/>
        <v>2.3500000000000014</v>
      </c>
      <c r="S31" s="135">
        <f t="shared" si="16"/>
        <v>19</v>
      </c>
      <c r="T31" s="110" t="s">
        <v>59</v>
      </c>
      <c r="U31" s="111">
        <f>ROUND('前年度'!F21/'前年度'!C21,0)</f>
        <v>286141</v>
      </c>
      <c r="V31" s="111">
        <f>ROUND('当年度'!F21/'当年度'!C21,0)</f>
        <v>309117</v>
      </c>
      <c r="W31" s="112">
        <f t="shared" si="1"/>
        <v>22976</v>
      </c>
      <c r="Y31" s="135">
        <f t="shared" si="8"/>
        <v>19</v>
      </c>
      <c r="Z31" s="110" t="s">
        <v>59</v>
      </c>
      <c r="AA31" s="111">
        <f>ROUND('前年度'!G21/'前年度'!C21,0)</f>
        <v>285614</v>
      </c>
      <c r="AB31" s="111">
        <f>ROUND('当年度'!G21/'当年度'!C21,0)</f>
        <v>300531</v>
      </c>
      <c r="AC31" s="112">
        <f t="shared" si="2"/>
        <v>14917</v>
      </c>
      <c r="AE31" s="136">
        <f t="shared" si="9"/>
        <v>1</v>
      </c>
      <c r="AF31" s="110" t="s">
        <v>59</v>
      </c>
      <c r="AG31" s="113">
        <f>ROUND(('前年度'!H21+'前年度'!I21)/'前年度'!C21,0)</f>
        <v>56844</v>
      </c>
      <c r="AH31" s="114">
        <f>ROUND(('当年度'!H21+'当年度'!I21)/'当年度'!C21,0)</f>
        <v>57727</v>
      </c>
      <c r="AI31" s="115">
        <f t="shared" si="17"/>
        <v>101.55</v>
      </c>
      <c r="AK31" s="135">
        <f t="shared" si="10"/>
        <v>2</v>
      </c>
      <c r="AL31" s="110" t="s">
        <v>59</v>
      </c>
      <c r="AM31" s="138">
        <f>ROUND('前年度'!J21/'前年度'!C21,0)</f>
        <v>90411</v>
      </c>
      <c r="AN31" s="114">
        <f>ROUND('当年度'!J21/'当年度'!C21,0)</f>
        <v>91264</v>
      </c>
      <c r="AO31" s="139">
        <f t="shared" si="18"/>
        <v>100.94</v>
      </c>
      <c r="AQ31" s="165">
        <f t="shared" si="11"/>
        <v>1</v>
      </c>
      <c r="AR31" s="166" t="s">
        <v>59</v>
      </c>
      <c r="AS31" s="173">
        <f>ROUND(('前年度'!K21+'前年度'!Q21)/'前年度'!C21,0)</f>
        <v>216609</v>
      </c>
      <c r="AT31" s="207">
        <f>ROUND(('当年度'!K21+'当年度'!Q21)/'当年度'!C21,0)</f>
        <v>237154</v>
      </c>
      <c r="AU31" s="115">
        <f t="shared" si="19"/>
        <v>109.48</v>
      </c>
      <c r="AW31" s="165">
        <f t="shared" si="12"/>
        <v>1</v>
      </c>
      <c r="AX31" s="166" t="s">
        <v>59</v>
      </c>
      <c r="AY31" s="173">
        <f>ROUND(SUM('前年度'!W21:Z21)*1000/'前年度'!C21,0)</f>
        <v>195207</v>
      </c>
      <c r="AZ31" s="207">
        <f>ROUND(SUM('当年度'!W21:Z21)*1000/'当年度'!C21,0)</f>
        <v>215045</v>
      </c>
      <c r="BA31" s="115">
        <f t="shared" si="3"/>
        <v>110.16</v>
      </c>
      <c r="BC31" s="165">
        <f t="shared" si="13"/>
        <v>1</v>
      </c>
      <c r="BD31" s="11" t="s">
        <v>59</v>
      </c>
      <c r="BE31" s="210">
        <f>ROUND(('前年度'!P21+'前年度'!V21)/('前年度'!N21-'前年度'!O21+'前年度'!T21-'前年度'!U21)*100,2)</f>
        <v>100</v>
      </c>
      <c r="BF31" s="211">
        <f>ROUND(('当年度'!P21+'当年度'!V21)/('当年度'!N21-'当年度'!O21+'当年度'!T21-'当年度'!U21)*100,2)</f>
        <v>100</v>
      </c>
      <c r="BG31" s="115">
        <f t="shared" si="4"/>
        <v>0</v>
      </c>
      <c r="BI31" s="165">
        <f t="shared" si="14"/>
        <v>1</v>
      </c>
      <c r="BJ31" s="11" t="s">
        <v>59</v>
      </c>
      <c r="BK31" s="213">
        <f>ROUND(('前年度'!M21+'前年度'!S21)/('前年度'!K21-'前年度'!L21+'前年度'!Q21-'前年度'!R21)*100,2)</f>
        <v>100</v>
      </c>
      <c r="BL31" s="211">
        <f>ROUND(('当年度'!M21+'当年度'!S21)/('当年度'!K21-'当年度'!L21+'当年度'!Q21-'当年度'!R21)*100,2)</f>
        <v>100</v>
      </c>
      <c r="BM31" s="115">
        <f t="shared" si="5"/>
        <v>0</v>
      </c>
    </row>
    <row r="32" spans="1:65" ht="16.5" customHeight="1">
      <c r="A32" s="217"/>
      <c r="B32" s="217"/>
      <c r="C32" s="217"/>
      <c r="D32" s="217"/>
      <c r="E32" s="217"/>
      <c r="G32" s="217"/>
      <c r="H32" s="217"/>
      <c r="I32" s="217"/>
      <c r="J32" s="217"/>
      <c r="K32" s="217"/>
      <c r="M32" s="10">
        <f t="shared" si="21"/>
        <v>20</v>
      </c>
      <c r="N32" s="9" t="s">
        <v>58</v>
      </c>
      <c r="O32" s="49">
        <f>ROUND('前年度'!E20/'前年度'!C20*100,2)</f>
        <v>7.89</v>
      </c>
      <c r="P32" s="57">
        <f>ROUND('当年度'!E20/'当年度'!C20*100,2)</f>
        <v>8.33</v>
      </c>
      <c r="Q32" s="51">
        <f t="shared" si="7"/>
        <v>0.4400000000000004</v>
      </c>
      <c r="S32" s="276" t="s">
        <v>99</v>
      </c>
      <c r="T32" s="277"/>
      <c r="U32" s="277"/>
      <c r="V32" s="277"/>
      <c r="W32" s="277"/>
      <c r="Y32" s="276" t="s">
        <v>109</v>
      </c>
      <c r="Z32" s="277"/>
      <c r="AA32" s="277"/>
      <c r="AB32" s="277"/>
      <c r="AC32" s="277"/>
      <c r="AD32" s="140"/>
      <c r="AE32" s="141"/>
      <c r="AF32" s="142"/>
      <c r="AG32" s="143"/>
      <c r="AH32" s="144"/>
      <c r="AI32" s="145"/>
      <c r="AK32" s="141"/>
      <c r="AL32" s="142"/>
      <c r="AM32" s="143"/>
      <c r="AN32" s="144"/>
      <c r="AO32" s="145"/>
      <c r="AQ32" s="167"/>
      <c r="AR32" s="168"/>
      <c r="AS32" s="169"/>
      <c r="AT32" s="170"/>
      <c r="AU32" s="171"/>
      <c r="AV32" s="87"/>
      <c r="AW32" s="167"/>
      <c r="AX32" s="168"/>
      <c r="AY32" s="169"/>
      <c r="AZ32" s="170"/>
      <c r="BA32" s="171"/>
      <c r="BB32" s="87"/>
      <c r="BC32" s="167"/>
      <c r="BD32" s="168"/>
      <c r="BE32" s="169"/>
      <c r="BF32" s="170"/>
      <c r="BG32" s="171"/>
      <c r="BH32" s="87"/>
      <c r="BI32" s="167"/>
      <c r="BJ32" s="168"/>
      <c r="BK32" s="169"/>
      <c r="BL32" s="170"/>
      <c r="BM32" s="171"/>
    </row>
    <row r="33" spans="1:65" ht="16.5" customHeight="1">
      <c r="A33" s="218"/>
      <c r="B33" s="218"/>
      <c r="C33" s="218"/>
      <c r="D33" s="218"/>
      <c r="E33" s="218"/>
      <c r="G33" s="218"/>
      <c r="H33" s="218"/>
      <c r="I33" s="218"/>
      <c r="J33" s="218"/>
      <c r="K33" s="218"/>
      <c r="M33" s="10">
        <f t="shared" si="21"/>
        <v>19</v>
      </c>
      <c r="N33" s="11" t="s">
        <v>59</v>
      </c>
      <c r="O33" s="52">
        <f>ROUND('前年度'!E21/'前年度'!C21*100,2)</f>
        <v>8.15</v>
      </c>
      <c r="P33" s="58">
        <f>ROUND('当年度'!E21/'当年度'!C21*100,2)</f>
        <v>8.44</v>
      </c>
      <c r="Q33" s="54">
        <f>O33-P33</f>
        <v>-0.28999999999999915</v>
      </c>
      <c r="S33" s="277"/>
      <c r="T33" s="277"/>
      <c r="U33" s="277"/>
      <c r="V33" s="277"/>
      <c r="W33" s="277"/>
      <c r="Y33" s="277"/>
      <c r="Z33" s="277"/>
      <c r="AA33" s="277"/>
      <c r="AB33" s="277"/>
      <c r="AC33" s="277"/>
      <c r="AD33" s="88"/>
      <c r="AE33" s="276" t="s">
        <v>110</v>
      </c>
      <c r="AF33" s="278"/>
      <c r="AG33" s="278"/>
      <c r="AH33" s="278"/>
      <c r="AI33" s="278"/>
      <c r="AK33" s="276" t="s">
        <v>111</v>
      </c>
      <c r="AL33" s="278"/>
      <c r="AM33" s="278"/>
      <c r="AN33" s="278"/>
      <c r="AO33" s="278"/>
      <c r="AQ33" s="236" t="s">
        <v>125</v>
      </c>
      <c r="AR33" s="237"/>
      <c r="AS33" s="237"/>
      <c r="AT33" s="237"/>
      <c r="AU33" s="237"/>
      <c r="AV33" s="2"/>
      <c r="AW33" s="236" t="s">
        <v>168</v>
      </c>
      <c r="AX33" s="237"/>
      <c r="AY33" s="237"/>
      <c r="AZ33" s="237"/>
      <c r="BA33" s="237"/>
      <c r="BB33" s="2"/>
      <c r="BC33" s="236" t="s">
        <v>121</v>
      </c>
      <c r="BD33" s="237"/>
      <c r="BE33" s="237"/>
      <c r="BF33" s="237"/>
      <c r="BG33" s="237"/>
      <c r="BH33" s="2"/>
      <c r="BI33" s="236" t="s">
        <v>122</v>
      </c>
      <c r="BJ33" s="237"/>
      <c r="BK33" s="237"/>
      <c r="BL33" s="237"/>
      <c r="BM33" s="237"/>
    </row>
    <row r="34" spans="13:65" ht="11.25" customHeight="1">
      <c r="M34" s="216" t="s">
        <v>64</v>
      </c>
      <c r="N34" s="230"/>
      <c r="O34" s="230"/>
      <c r="P34" s="230"/>
      <c r="Q34" s="230"/>
      <c r="S34" s="277"/>
      <c r="T34" s="277"/>
      <c r="U34" s="277"/>
      <c r="V34" s="277"/>
      <c r="W34" s="277"/>
      <c r="Y34" s="277"/>
      <c r="Z34" s="277"/>
      <c r="AA34" s="277"/>
      <c r="AB34" s="277"/>
      <c r="AC34" s="277"/>
      <c r="AD34" s="88"/>
      <c r="AE34" s="278"/>
      <c r="AF34" s="278"/>
      <c r="AG34" s="278"/>
      <c r="AH34" s="278"/>
      <c r="AI34" s="278"/>
      <c r="AK34" s="278"/>
      <c r="AL34" s="278"/>
      <c r="AM34" s="278"/>
      <c r="AN34" s="278"/>
      <c r="AO34" s="278"/>
      <c r="AQ34" s="237"/>
      <c r="AR34" s="237"/>
      <c r="AS34" s="237"/>
      <c r="AT34" s="237"/>
      <c r="AU34" s="237"/>
      <c r="AV34" s="2"/>
      <c r="AW34" s="237"/>
      <c r="AX34" s="237"/>
      <c r="AY34" s="237"/>
      <c r="AZ34" s="237"/>
      <c r="BA34" s="237"/>
      <c r="BB34" s="2"/>
      <c r="BC34" s="237"/>
      <c r="BD34" s="237"/>
      <c r="BE34" s="237"/>
      <c r="BF34" s="237"/>
      <c r="BG34" s="237"/>
      <c r="BH34" s="2"/>
      <c r="BI34" s="237"/>
      <c r="BJ34" s="237"/>
      <c r="BK34" s="237"/>
      <c r="BL34" s="237"/>
      <c r="BM34" s="237"/>
    </row>
    <row r="35" spans="13:65" ht="11.25">
      <c r="M35" s="231"/>
      <c r="N35" s="231"/>
      <c r="O35" s="231"/>
      <c r="P35" s="231"/>
      <c r="Q35" s="231"/>
      <c r="S35" s="277"/>
      <c r="T35" s="277"/>
      <c r="U35" s="277"/>
      <c r="V35" s="277"/>
      <c r="W35" s="277"/>
      <c r="Y35" s="277"/>
      <c r="Z35" s="277"/>
      <c r="AA35" s="277"/>
      <c r="AB35" s="277"/>
      <c r="AC35" s="277"/>
      <c r="AD35" s="88"/>
      <c r="AE35" s="278"/>
      <c r="AF35" s="278"/>
      <c r="AG35" s="278"/>
      <c r="AH35" s="278"/>
      <c r="AI35" s="278"/>
      <c r="AK35" s="278"/>
      <c r="AL35" s="278"/>
      <c r="AM35" s="278"/>
      <c r="AN35" s="278"/>
      <c r="AO35" s="278"/>
      <c r="AQ35" s="237"/>
      <c r="AR35" s="237"/>
      <c r="AS35" s="237"/>
      <c r="AT35" s="237"/>
      <c r="AU35" s="237"/>
      <c r="AV35" s="2"/>
      <c r="AW35" s="237"/>
      <c r="AX35" s="237"/>
      <c r="AY35" s="237"/>
      <c r="AZ35" s="237"/>
      <c r="BA35" s="237"/>
      <c r="BB35" s="2"/>
      <c r="BC35" s="237"/>
      <c r="BD35" s="237"/>
      <c r="BE35" s="237"/>
      <c r="BF35" s="237"/>
      <c r="BG35" s="237"/>
      <c r="BH35" s="2"/>
      <c r="BI35" s="237"/>
      <c r="BJ35" s="237"/>
      <c r="BK35" s="237"/>
      <c r="BL35" s="237"/>
      <c r="BM35" s="237"/>
    </row>
    <row r="36" spans="13:65" ht="11.25">
      <c r="M36" s="231"/>
      <c r="N36" s="231"/>
      <c r="O36" s="231"/>
      <c r="P36" s="231"/>
      <c r="Q36" s="231"/>
      <c r="S36" s="277"/>
      <c r="T36" s="277"/>
      <c r="U36" s="277"/>
      <c r="V36" s="277"/>
      <c r="W36" s="277"/>
      <c r="Y36" s="277"/>
      <c r="Z36" s="277"/>
      <c r="AA36" s="277"/>
      <c r="AB36" s="277"/>
      <c r="AC36" s="277"/>
      <c r="AD36" s="88"/>
      <c r="AE36" s="278"/>
      <c r="AF36" s="278"/>
      <c r="AG36" s="278"/>
      <c r="AH36" s="278"/>
      <c r="AI36" s="278"/>
      <c r="AK36" s="278"/>
      <c r="AL36" s="278"/>
      <c r="AM36" s="278"/>
      <c r="AN36" s="278"/>
      <c r="AO36" s="278"/>
      <c r="AQ36" s="237"/>
      <c r="AR36" s="237"/>
      <c r="AS36" s="237"/>
      <c r="AT36" s="237"/>
      <c r="AU36" s="237"/>
      <c r="AV36" s="2"/>
      <c r="AW36" s="237"/>
      <c r="AX36" s="237"/>
      <c r="AY36" s="237"/>
      <c r="AZ36" s="237"/>
      <c r="BA36" s="237"/>
      <c r="BB36" s="2"/>
      <c r="BC36" s="237"/>
      <c r="BD36" s="237"/>
      <c r="BE36" s="237"/>
      <c r="BF36" s="237"/>
      <c r="BG36" s="237"/>
      <c r="BH36" s="2"/>
      <c r="BI36" s="237"/>
      <c r="BJ36" s="237"/>
      <c r="BK36" s="237"/>
      <c r="BL36" s="237"/>
      <c r="BM36" s="237"/>
    </row>
    <row r="37" spans="30:65" ht="11.25">
      <c r="AD37" s="88"/>
      <c r="AE37" s="278"/>
      <c r="AF37" s="278"/>
      <c r="AG37" s="278"/>
      <c r="AH37" s="278"/>
      <c r="AI37" s="278"/>
      <c r="AK37" s="278"/>
      <c r="AL37" s="278"/>
      <c r="AM37" s="278"/>
      <c r="AN37" s="278"/>
      <c r="AO37" s="278"/>
      <c r="AQ37" s="237"/>
      <c r="AR37" s="237"/>
      <c r="AS37" s="237"/>
      <c r="AT37" s="237"/>
      <c r="AU37" s="237"/>
      <c r="AV37" s="2"/>
      <c r="AW37" s="237"/>
      <c r="AX37" s="237"/>
      <c r="AY37" s="237"/>
      <c r="AZ37" s="237"/>
      <c r="BA37" s="237"/>
      <c r="BB37" s="2"/>
      <c r="BC37" s="237"/>
      <c r="BD37" s="237"/>
      <c r="BE37" s="237"/>
      <c r="BF37" s="237"/>
      <c r="BG37" s="237"/>
      <c r="BH37" s="2"/>
      <c r="BI37" s="237"/>
      <c r="BJ37" s="237"/>
      <c r="BK37" s="237"/>
      <c r="BL37" s="237"/>
      <c r="BM37" s="237"/>
    </row>
    <row r="38" spans="31:41" ht="12">
      <c r="AE38" s="279"/>
      <c r="AF38" s="279"/>
      <c r="AG38" s="279"/>
      <c r="AH38" s="279"/>
      <c r="AI38" s="279"/>
      <c r="AK38" s="279"/>
      <c r="AL38" s="279"/>
      <c r="AM38" s="279"/>
      <c r="AN38" s="279"/>
      <c r="AO38" s="279"/>
    </row>
    <row r="39" spans="35:41" ht="12">
      <c r="AI39" s="146"/>
      <c r="AO39" s="47" t="s">
        <v>103</v>
      </c>
    </row>
  </sheetData>
  <sheetProtection/>
  <mergeCells count="66">
    <mergeCell ref="BA5:BA7"/>
    <mergeCell ref="AW33:BA37"/>
    <mergeCell ref="BK5:BK7"/>
    <mergeCell ref="BL5:BL7"/>
    <mergeCell ref="BM5:BM7"/>
    <mergeCell ref="AQ33:AU37"/>
    <mergeCell ref="BC33:BG37"/>
    <mergeCell ref="BI33:BM37"/>
    <mergeCell ref="BD5:BD8"/>
    <mergeCell ref="BE5:BE7"/>
    <mergeCell ref="BF5:BF7"/>
    <mergeCell ref="BG5:BG7"/>
    <mergeCell ref="BI5:BI8"/>
    <mergeCell ref="BJ5:BJ8"/>
    <mergeCell ref="AQ5:AQ8"/>
    <mergeCell ref="AR5:AR8"/>
    <mergeCell ref="AS5:AS7"/>
    <mergeCell ref="AT5:AT7"/>
    <mergeCell ref="AU5:AU7"/>
    <mergeCell ref="BC5:BC8"/>
    <mergeCell ref="AW5:AW8"/>
    <mergeCell ref="AX5:AX8"/>
    <mergeCell ref="AY5:AY7"/>
    <mergeCell ref="AZ5:AZ7"/>
    <mergeCell ref="AN5:AN7"/>
    <mergeCell ref="AO5:AO7"/>
    <mergeCell ref="S32:W36"/>
    <mergeCell ref="Y32:AC36"/>
    <mergeCell ref="AE33:AI38"/>
    <mergeCell ref="AK33:AO38"/>
    <mergeCell ref="AG5:AG7"/>
    <mergeCell ref="AH5:AH7"/>
    <mergeCell ref="AI5:AI7"/>
    <mergeCell ref="AK5:AK8"/>
    <mergeCell ref="AL5:AL8"/>
    <mergeCell ref="AM5:AM7"/>
    <mergeCell ref="Z5:Z8"/>
    <mergeCell ref="AA5:AA7"/>
    <mergeCell ref="AB5:AB7"/>
    <mergeCell ref="AC5:AC7"/>
    <mergeCell ref="AE5:AE8"/>
    <mergeCell ref="AF5:AF8"/>
    <mergeCell ref="S5:S8"/>
    <mergeCell ref="T5:T8"/>
    <mergeCell ref="U5:U7"/>
    <mergeCell ref="V5:V7"/>
    <mergeCell ref="W5:W7"/>
    <mergeCell ref="Y5:Y8"/>
    <mergeCell ref="M5:M8"/>
    <mergeCell ref="N5:N8"/>
    <mergeCell ref="A5:A8"/>
    <mergeCell ref="B5:B8"/>
    <mergeCell ref="C5:C7"/>
    <mergeCell ref="D5:D7"/>
    <mergeCell ref="E5:E7"/>
    <mergeCell ref="G5:G8"/>
    <mergeCell ref="M34:Q36"/>
    <mergeCell ref="O5:O7"/>
    <mergeCell ref="P5:P7"/>
    <mergeCell ref="Q5:Q7"/>
    <mergeCell ref="A31:E33"/>
    <mergeCell ref="G31:K33"/>
    <mergeCell ref="H5:H8"/>
    <mergeCell ref="I5:I7"/>
    <mergeCell ref="J5:J7"/>
    <mergeCell ref="K5:K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" sqref="A1"/>
    </sheetView>
  </sheetViews>
  <sheetFormatPr defaultColWidth="9.00390625" defaultRowHeight="15"/>
  <sheetData>
    <row r="1" spans="1:26" s="48" customFormat="1" ht="94.5">
      <c r="A1" s="48" t="s">
        <v>0</v>
      </c>
      <c r="B1" s="48" t="s">
        <v>1</v>
      </c>
      <c r="C1" s="48" t="s">
        <v>2</v>
      </c>
      <c r="D1" s="48" t="s">
        <v>3</v>
      </c>
      <c r="E1" s="48" t="s">
        <v>70</v>
      </c>
      <c r="F1" s="48" t="s">
        <v>72</v>
      </c>
      <c r="G1" s="48" t="s">
        <v>73</v>
      </c>
      <c r="H1" s="48" t="s">
        <v>163</v>
      </c>
      <c r="I1" s="48" t="s">
        <v>164</v>
      </c>
      <c r="J1" s="48" t="s">
        <v>74</v>
      </c>
      <c r="K1" s="48" t="s">
        <v>75</v>
      </c>
      <c r="L1" s="48" t="s">
        <v>76</v>
      </c>
      <c r="M1" s="48" t="s">
        <v>77</v>
      </c>
      <c r="N1" s="48" t="s">
        <v>78</v>
      </c>
      <c r="O1" s="48" t="s">
        <v>79</v>
      </c>
      <c r="P1" s="48" t="s">
        <v>80</v>
      </c>
      <c r="Q1" s="48" t="s">
        <v>81</v>
      </c>
      <c r="R1" s="48" t="s">
        <v>82</v>
      </c>
      <c r="S1" s="48" t="s">
        <v>83</v>
      </c>
      <c r="T1" s="48" t="s">
        <v>84</v>
      </c>
      <c r="U1" s="48" t="s">
        <v>85</v>
      </c>
      <c r="V1" s="48" t="s">
        <v>86</v>
      </c>
      <c r="W1" s="48" t="s">
        <v>170</v>
      </c>
      <c r="X1" s="48" t="s">
        <v>171</v>
      </c>
      <c r="Y1" s="48" t="s">
        <v>172</v>
      </c>
      <c r="Z1" s="48" t="s">
        <v>173</v>
      </c>
    </row>
    <row r="2" spans="1:26" ht="13.5">
      <c r="A2">
        <v>1</v>
      </c>
      <c r="B2" t="s">
        <v>4</v>
      </c>
      <c r="C2">
        <v>105203</v>
      </c>
      <c r="D2">
        <v>5997</v>
      </c>
      <c r="E2">
        <v>42326</v>
      </c>
      <c r="F2">
        <v>50128174465</v>
      </c>
      <c r="G2">
        <v>49669538523</v>
      </c>
      <c r="H2">
        <v>5639927173</v>
      </c>
      <c r="I2">
        <v>0</v>
      </c>
      <c r="J2">
        <v>0</v>
      </c>
      <c r="K2">
        <v>8671480836</v>
      </c>
      <c r="L2">
        <v>1210800</v>
      </c>
      <c r="M2">
        <v>8045766338</v>
      </c>
      <c r="N2">
        <v>10966606010</v>
      </c>
      <c r="O2">
        <v>3084400</v>
      </c>
      <c r="P2">
        <v>8726067755</v>
      </c>
      <c r="Q2">
        <v>688160064</v>
      </c>
      <c r="R2">
        <v>0</v>
      </c>
      <c r="S2">
        <v>672455804</v>
      </c>
      <c r="T2">
        <v>741601963</v>
      </c>
      <c r="U2">
        <v>0</v>
      </c>
      <c r="V2">
        <v>694079446</v>
      </c>
      <c r="W2">
        <v>6280441</v>
      </c>
      <c r="X2">
        <v>1809668</v>
      </c>
      <c r="Y2">
        <v>445194</v>
      </c>
      <c r="Z2">
        <v>128587</v>
      </c>
    </row>
    <row r="3" spans="1:26" ht="13.5">
      <c r="A3">
        <v>2</v>
      </c>
      <c r="B3" t="s">
        <v>5</v>
      </c>
      <c r="C3">
        <v>32637</v>
      </c>
      <c r="D3">
        <v>1258</v>
      </c>
      <c r="E3">
        <v>12390</v>
      </c>
      <c r="F3">
        <v>15282720794</v>
      </c>
      <c r="G3">
        <v>15358276709</v>
      </c>
      <c r="H3">
        <v>1697730238</v>
      </c>
      <c r="I3">
        <v>0</v>
      </c>
      <c r="J3">
        <v>17139</v>
      </c>
      <c r="K3">
        <v>2453893355</v>
      </c>
      <c r="L3">
        <v>0</v>
      </c>
      <c r="M3">
        <v>2207813947</v>
      </c>
      <c r="N3">
        <v>4012421193</v>
      </c>
      <c r="O3">
        <v>0</v>
      </c>
      <c r="P3">
        <v>2369527467</v>
      </c>
      <c r="Q3">
        <v>150987345</v>
      </c>
      <c r="R3">
        <v>0</v>
      </c>
      <c r="S3">
        <v>144419864</v>
      </c>
      <c r="T3">
        <v>222753670</v>
      </c>
      <c r="U3">
        <v>0</v>
      </c>
      <c r="V3">
        <v>155053530</v>
      </c>
      <c r="W3">
        <v>1850439</v>
      </c>
      <c r="X3">
        <v>425520</v>
      </c>
      <c r="Y3">
        <v>100368</v>
      </c>
      <c r="Z3">
        <v>22901</v>
      </c>
    </row>
    <row r="4" spans="1:26" ht="13.5">
      <c r="A4">
        <v>3</v>
      </c>
      <c r="B4" t="s">
        <v>6</v>
      </c>
      <c r="C4">
        <v>20869</v>
      </c>
      <c r="D4">
        <v>1510</v>
      </c>
      <c r="E4">
        <v>8620</v>
      </c>
      <c r="F4">
        <v>10196995432</v>
      </c>
      <c r="G4">
        <v>9734687414</v>
      </c>
      <c r="H4">
        <v>1115304466</v>
      </c>
      <c r="I4">
        <v>0</v>
      </c>
      <c r="J4">
        <v>447093909</v>
      </c>
      <c r="K4">
        <v>1619493316</v>
      </c>
      <c r="L4">
        <v>0</v>
      </c>
      <c r="M4">
        <v>1513035812</v>
      </c>
      <c r="N4">
        <v>2216524929</v>
      </c>
      <c r="O4">
        <v>0</v>
      </c>
      <c r="P4">
        <v>1599204387</v>
      </c>
      <c r="Q4">
        <v>154529984</v>
      </c>
      <c r="R4">
        <v>0</v>
      </c>
      <c r="S4">
        <v>149767535</v>
      </c>
      <c r="T4">
        <v>181861255</v>
      </c>
      <c r="U4">
        <v>0</v>
      </c>
      <c r="V4">
        <v>157225845</v>
      </c>
      <c r="W4">
        <v>1150467</v>
      </c>
      <c r="X4">
        <v>350080</v>
      </c>
      <c r="Y4">
        <v>97118</v>
      </c>
      <c r="Z4">
        <v>29478</v>
      </c>
    </row>
    <row r="5" spans="1:26" ht="13.5">
      <c r="A5">
        <v>4</v>
      </c>
      <c r="B5" t="s">
        <v>7</v>
      </c>
      <c r="C5">
        <v>19374</v>
      </c>
      <c r="D5">
        <v>1135</v>
      </c>
      <c r="E5">
        <v>7135</v>
      </c>
      <c r="F5">
        <v>9075332674</v>
      </c>
      <c r="G5">
        <v>9048041639</v>
      </c>
      <c r="H5">
        <v>1032268344</v>
      </c>
      <c r="I5">
        <v>0</v>
      </c>
      <c r="J5">
        <v>122447028</v>
      </c>
      <c r="K5">
        <v>1674878802</v>
      </c>
      <c r="L5">
        <v>0</v>
      </c>
      <c r="M5">
        <v>1555411848</v>
      </c>
      <c r="N5">
        <v>2159480307</v>
      </c>
      <c r="O5">
        <v>0</v>
      </c>
      <c r="P5">
        <v>1619064486</v>
      </c>
      <c r="Q5">
        <v>126879698</v>
      </c>
      <c r="R5">
        <v>0</v>
      </c>
      <c r="S5">
        <v>123286025</v>
      </c>
      <c r="T5">
        <v>146492845</v>
      </c>
      <c r="U5">
        <v>0</v>
      </c>
      <c r="V5">
        <v>127482063</v>
      </c>
      <c r="W5">
        <v>1159235</v>
      </c>
      <c r="X5">
        <v>359683</v>
      </c>
      <c r="Y5">
        <v>78766</v>
      </c>
      <c r="Z5">
        <v>24383</v>
      </c>
    </row>
    <row r="6" spans="1:26" ht="13.5">
      <c r="A6">
        <v>5</v>
      </c>
      <c r="B6" t="s">
        <v>8</v>
      </c>
      <c r="C6">
        <v>23255</v>
      </c>
      <c r="D6">
        <v>812</v>
      </c>
      <c r="E6">
        <v>9471</v>
      </c>
      <c r="F6">
        <v>11123555123</v>
      </c>
      <c r="G6">
        <v>11100310681</v>
      </c>
      <c r="H6">
        <v>1250482243</v>
      </c>
      <c r="I6">
        <v>0</v>
      </c>
      <c r="J6">
        <v>639956973</v>
      </c>
      <c r="K6">
        <v>1896564805</v>
      </c>
      <c r="L6">
        <v>977500</v>
      </c>
      <c r="M6">
        <v>1769215909</v>
      </c>
      <c r="N6">
        <v>2456441525</v>
      </c>
      <c r="O6">
        <v>1313300</v>
      </c>
      <c r="P6">
        <v>1877344069</v>
      </c>
      <c r="Q6">
        <v>115103395</v>
      </c>
      <c r="R6">
        <v>0</v>
      </c>
      <c r="S6">
        <v>113468900</v>
      </c>
      <c r="T6">
        <v>125593339</v>
      </c>
      <c r="U6">
        <v>0</v>
      </c>
      <c r="V6">
        <v>117344254</v>
      </c>
      <c r="W6">
        <v>1426591</v>
      </c>
      <c r="X6">
        <v>333170</v>
      </c>
      <c r="Y6">
        <v>78843</v>
      </c>
      <c r="Z6">
        <v>18415</v>
      </c>
    </row>
    <row r="7" spans="1:26" ht="13.5">
      <c r="A7">
        <v>6</v>
      </c>
      <c r="B7" t="s">
        <v>9</v>
      </c>
      <c r="C7">
        <v>11146</v>
      </c>
      <c r="D7">
        <v>744</v>
      </c>
      <c r="E7">
        <v>5111</v>
      </c>
      <c r="F7">
        <v>6143187233</v>
      </c>
      <c r="G7">
        <v>6009000838</v>
      </c>
      <c r="H7">
        <v>595857335</v>
      </c>
      <c r="I7">
        <v>0</v>
      </c>
      <c r="J7">
        <v>447344000</v>
      </c>
      <c r="K7">
        <v>916609080</v>
      </c>
      <c r="L7">
        <v>39100</v>
      </c>
      <c r="M7">
        <v>845181341</v>
      </c>
      <c r="N7">
        <v>1321224065</v>
      </c>
      <c r="O7">
        <v>39100</v>
      </c>
      <c r="P7">
        <v>879585929</v>
      </c>
      <c r="Q7">
        <v>83767220</v>
      </c>
      <c r="R7">
        <v>0</v>
      </c>
      <c r="S7">
        <v>80564121</v>
      </c>
      <c r="T7">
        <v>111994051</v>
      </c>
      <c r="U7">
        <v>0</v>
      </c>
      <c r="V7">
        <v>82964261</v>
      </c>
      <c r="W7">
        <v>719916</v>
      </c>
      <c r="X7">
        <v>146837</v>
      </c>
      <c r="Y7">
        <v>59825</v>
      </c>
      <c r="Z7">
        <v>12217</v>
      </c>
    </row>
    <row r="8" spans="1:26" ht="13.5">
      <c r="A8">
        <v>7</v>
      </c>
      <c r="B8" t="s">
        <v>10</v>
      </c>
      <c r="C8">
        <v>5140</v>
      </c>
      <c r="D8">
        <v>320</v>
      </c>
      <c r="E8">
        <v>2542</v>
      </c>
      <c r="F8">
        <v>2982036432</v>
      </c>
      <c r="G8">
        <v>2919133625</v>
      </c>
      <c r="H8">
        <v>266710632</v>
      </c>
      <c r="I8">
        <v>0</v>
      </c>
      <c r="J8">
        <v>114310036</v>
      </c>
      <c r="K8">
        <v>416992973</v>
      </c>
      <c r="L8">
        <v>0</v>
      </c>
      <c r="M8">
        <v>391214443</v>
      </c>
      <c r="N8">
        <v>584343365</v>
      </c>
      <c r="O8">
        <v>0</v>
      </c>
      <c r="P8">
        <v>405179601</v>
      </c>
      <c r="Q8">
        <v>35000927</v>
      </c>
      <c r="R8">
        <v>0</v>
      </c>
      <c r="S8">
        <v>33747537</v>
      </c>
      <c r="T8">
        <v>47498820</v>
      </c>
      <c r="U8">
        <v>0</v>
      </c>
      <c r="V8">
        <v>34790469</v>
      </c>
      <c r="W8">
        <v>320819</v>
      </c>
      <c r="X8">
        <v>76149</v>
      </c>
      <c r="Y8">
        <v>24844</v>
      </c>
      <c r="Z8">
        <v>5846</v>
      </c>
    </row>
    <row r="9" spans="1:26" ht="13.5">
      <c r="A9">
        <v>8</v>
      </c>
      <c r="B9" t="s">
        <v>11</v>
      </c>
      <c r="C9">
        <v>7242</v>
      </c>
      <c r="D9">
        <v>468</v>
      </c>
      <c r="E9">
        <v>2986</v>
      </c>
      <c r="F9">
        <v>3595443086</v>
      </c>
      <c r="G9">
        <v>3592448292</v>
      </c>
      <c r="H9">
        <v>371872222</v>
      </c>
      <c r="I9">
        <v>0</v>
      </c>
      <c r="J9">
        <v>99736460</v>
      </c>
      <c r="K9">
        <v>683148717</v>
      </c>
      <c r="L9">
        <v>81100</v>
      </c>
      <c r="M9">
        <v>610779024</v>
      </c>
      <c r="N9">
        <v>1030294319</v>
      </c>
      <c r="O9">
        <v>190200</v>
      </c>
      <c r="P9">
        <v>655217044</v>
      </c>
      <c r="Q9">
        <v>58440083</v>
      </c>
      <c r="R9">
        <v>0</v>
      </c>
      <c r="S9">
        <v>56718453</v>
      </c>
      <c r="T9">
        <v>72355881</v>
      </c>
      <c r="U9">
        <v>0</v>
      </c>
      <c r="V9">
        <v>58684909</v>
      </c>
      <c r="W9">
        <v>504763</v>
      </c>
      <c r="X9">
        <v>130371</v>
      </c>
      <c r="Y9">
        <v>40090</v>
      </c>
      <c r="Z9">
        <v>10014</v>
      </c>
    </row>
    <row r="10" spans="1:26" ht="13.5">
      <c r="A10">
        <v>9</v>
      </c>
      <c r="B10" t="s">
        <v>12</v>
      </c>
      <c r="C10">
        <v>6515</v>
      </c>
      <c r="D10">
        <v>481</v>
      </c>
      <c r="E10">
        <v>2734</v>
      </c>
      <c r="F10">
        <v>3274576484</v>
      </c>
      <c r="G10">
        <v>3274576484</v>
      </c>
      <c r="H10">
        <v>349505481</v>
      </c>
      <c r="I10">
        <v>0</v>
      </c>
      <c r="J10">
        <v>40619313</v>
      </c>
      <c r="K10">
        <v>500217164</v>
      </c>
      <c r="L10">
        <v>0</v>
      </c>
      <c r="M10">
        <v>474463104</v>
      </c>
      <c r="N10">
        <v>666751549</v>
      </c>
      <c r="O10">
        <v>0</v>
      </c>
      <c r="P10">
        <v>484216634</v>
      </c>
      <c r="Q10">
        <v>49448236</v>
      </c>
      <c r="R10">
        <v>0</v>
      </c>
      <c r="S10">
        <v>48918519</v>
      </c>
      <c r="T10">
        <v>56276903</v>
      </c>
      <c r="U10">
        <v>0</v>
      </c>
      <c r="V10">
        <v>49627526</v>
      </c>
      <c r="W10">
        <v>375844</v>
      </c>
      <c r="X10">
        <v>92467</v>
      </c>
      <c r="Y10">
        <v>34086</v>
      </c>
      <c r="Z10">
        <v>8190</v>
      </c>
    </row>
    <row r="11" spans="1:26" ht="13.5">
      <c r="A11">
        <v>10</v>
      </c>
      <c r="B11" t="s">
        <v>13</v>
      </c>
      <c r="C11">
        <v>8557</v>
      </c>
      <c r="D11">
        <v>597</v>
      </c>
      <c r="E11">
        <v>3425</v>
      </c>
      <c r="F11">
        <v>4182487952</v>
      </c>
      <c r="G11">
        <v>4102120484</v>
      </c>
      <c r="H11">
        <v>443949419</v>
      </c>
      <c r="I11">
        <v>0</v>
      </c>
      <c r="J11">
        <v>1670346</v>
      </c>
      <c r="K11">
        <v>640110452</v>
      </c>
      <c r="L11">
        <v>0</v>
      </c>
      <c r="M11">
        <v>585722487</v>
      </c>
      <c r="N11">
        <v>935934417</v>
      </c>
      <c r="O11">
        <v>0</v>
      </c>
      <c r="P11">
        <v>621175872</v>
      </c>
      <c r="Q11">
        <v>58204748</v>
      </c>
      <c r="R11">
        <v>0</v>
      </c>
      <c r="S11">
        <v>57114470</v>
      </c>
      <c r="T11">
        <v>68275092</v>
      </c>
      <c r="U11">
        <v>0</v>
      </c>
      <c r="V11">
        <v>58342364</v>
      </c>
      <c r="W11">
        <v>467464</v>
      </c>
      <c r="X11">
        <v>126686</v>
      </c>
      <c r="Y11">
        <v>38082</v>
      </c>
      <c r="Z11">
        <v>10241</v>
      </c>
    </row>
    <row r="12" spans="1:26" ht="13.5">
      <c r="A12">
        <v>11</v>
      </c>
      <c r="B12" t="s">
        <v>14</v>
      </c>
      <c r="C12">
        <v>14949</v>
      </c>
      <c r="D12">
        <v>1113</v>
      </c>
      <c r="E12">
        <v>6440</v>
      </c>
      <c r="F12">
        <v>7660113766</v>
      </c>
      <c r="G12">
        <v>7646192695</v>
      </c>
      <c r="H12">
        <v>792015747</v>
      </c>
      <c r="I12">
        <v>0</v>
      </c>
      <c r="J12">
        <v>165823444</v>
      </c>
      <c r="K12">
        <v>1006944538</v>
      </c>
      <c r="L12">
        <v>0</v>
      </c>
      <c r="M12">
        <v>979325264</v>
      </c>
      <c r="N12">
        <v>1217092502</v>
      </c>
      <c r="O12">
        <v>0</v>
      </c>
      <c r="P12">
        <v>1010418714</v>
      </c>
      <c r="Q12">
        <v>117536362</v>
      </c>
      <c r="R12">
        <v>0</v>
      </c>
      <c r="S12">
        <v>117269813</v>
      </c>
      <c r="T12">
        <v>124371038</v>
      </c>
      <c r="U12">
        <v>0</v>
      </c>
      <c r="V12">
        <v>118159095</v>
      </c>
      <c r="W12">
        <v>698191</v>
      </c>
      <c r="X12">
        <v>228147</v>
      </c>
      <c r="Y12">
        <v>70968</v>
      </c>
      <c r="Z12">
        <v>23196</v>
      </c>
    </row>
    <row r="13" spans="1:26" ht="13.5">
      <c r="A13">
        <v>16</v>
      </c>
      <c r="B13" t="s">
        <v>15</v>
      </c>
      <c r="C13">
        <v>811</v>
      </c>
      <c r="D13">
        <v>85</v>
      </c>
      <c r="E13">
        <v>347</v>
      </c>
      <c r="F13">
        <v>404889805</v>
      </c>
      <c r="G13">
        <v>401806997</v>
      </c>
      <c r="H13">
        <v>41686957</v>
      </c>
      <c r="I13">
        <v>0</v>
      </c>
      <c r="J13">
        <v>105124825</v>
      </c>
      <c r="K13">
        <v>39846412</v>
      </c>
      <c r="L13">
        <v>0</v>
      </c>
      <c r="M13">
        <v>39283609</v>
      </c>
      <c r="N13">
        <v>44285412</v>
      </c>
      <c r="O13">
        <v>0</v>
      </c>
      <c r="P13">
        <v>39511009</v>
      </c>
      <c r="Q13">
        <v>4670488</v>
      </c>
      <c r="R13">
        <v>0</v>
      </c>
      <c r="S13">
        <v>4595331</v>
      </c>
      <c r="T13">
        <v>4779488</v>
      </c>
      <c r="U13">
        <v>0</v>
      </c>
      <c r="V13">
        <v>4629531</v>
      </c>
      <c r="W13">
        <v>28555</v>
      </c>
      <c r="X13">
        <v>9027</v>
      </c>
      <c r="Y13">
        <v>3100</v>
      </c>
      <c r="Z13">
        <v>980</v>
      </c>
    </row>
    <row r="14" spans="1:26" ht="13.5">
      <c r="A14">
        <v>20</v>
      </c>
      <c r="B14" t="s">
        <v>16</v>
      </c>
      <c r="C14">
        <v>6857</v>
      </c>
      <c r="D14">
        <v>383</v>
      </c>
      <c r="E14">
        <v>2821</v>
      </c>
      <c r="F14">
        <v>3315098880</v>
      </c>
      <c r="G14">
        <v>3295651389</v>
      </c>
      <c r="H14">
        <v>358952361</v>
      </c>
      <c r="I14">
        <v>0</v>
      </c>
      <c r="J14">
        <v>161427805</v>
      </c>
      <c r="K14">
        <v>532760432</v>
      </c>
      <c r="L14">
        <v>0</v>
      </c>
      <c r="M14">
        <v>480601835</v>
      </c>
      <c r="N14">
        <v>753824445</v>
      </c>
      <c r="O14">
        <v>0</v>
      </c>
      <c r="P14">
        <v>515167457</v>
      </c>
      <c r="Q14">
        <v>45226368</v>
      </c>
      <c r="R14">
        <v>0</v>
      </c>
      <c r="S14">
        <v>43408765</v>
      </c>
      <c r="T14">
        <v>52941790</v>
      </c>
      <c r="U14">
        <v>0</v>
      </c>
      <c r="V14">
        <v>44615398</v>
      </c>
      <c r="W14">
        <v>392161</v>
      </c>
      <c r="X14">
        <v>106677</v>
      </c>
      <c r="Y14">
        <v>29716</v>
      </c>
      <c r="Z14">
        <v>8103</v>
      </c>
    </row>
    <row r="15" spans="1:26" ht="13.5">
      <c r="A15">
        <v>46</v>
      </c>
      <c r="B15" t="s">
        <v>17</v>
      </c>
      <c r="C15">
        <v>3363</v>
      </c>
      <c r="D15">
        <v>246</v>
      </c>
      <c r="E15">
        <v>1250</v>
      </c>
      <c r="F15">
        <v>1609689583</v>
      </c>
      <c r="G15">
        <v>1601584657</v>
      </c>
      <c r="H15">
        <v>175198377</v>
      </c>
      <c r="I15">
        <v>0</v>
      </c>
      <c r="J15">
        <v>41025534</v>
      </c>
      <c r="K15">
        <v>276308313</v>
      </c>
      <c r="L15">
        <v>0</v>
      </c>
      <c r="M15">
        <v>266617757</v>
      </c>
      <c r="N15">
        <v>317251604</v>
      </c>
      <c r="O15">
        <v>0</v>
      </c>
      <c r="P15">
        <v>272226260</v>
      </c>
      <c r="Q15">
        <v>25984287</v>
      </c>
      <c r="R15">
        <v>0</v>
      </c>
      <c r="S15">
        <v>25176632</v>
      </c>
      <c r="T15">
        <v>27744866</v>
      </c>
      <c r="U15">
        <v>0</v>
      </c>
      <c r="V15">
        <v>25500173</v>
      </c>
      <c r="W15">
        <v>194139</v>
      </c>
      <c r="X15">
        <v>56851</v>
      </c>
      <c r="Y15">
        <v>16674</v>
      </c>
      <c r="Z15">
        <v>4875</v>
      </c>
    </row>
    <row r="16" spans="1:26" ht="13.5">
      <c r="A16">
        <v>47</v>
      </c>
      <c r="B16" t="s">
        <v>18</v>
      </c>
      <c r="C16">
        <v>4954</v>
      </c>
      <c r="D16">
        <v>216</v>
      </c>
      <c r="E16">
        <v>1925</v>
      </c>
      <c r="F16">
        <v>2388435580</v>
      </c>
      <c r="G16">
        <v>2378161572</v>
      </c>
      <c r="H16">
        <v>256985543</v>
      </c>
      <c r="I16">
        <v>0</v>
      </c>
      <c r="J16">
        <v>3807</v>
      </c>
      <c r="K16">
        <v>430742632</v>
      </c>
      <c r="L16">
        <v>0</v>
      </c>
      <c r="M16">
        <v>404226099</v>
      </c>
      <c r="N16">
        <v>526853928</v>
      </c>
      <c r="O16">
        <v>0</v>
      </c>
      <c r="P16">
        <v>425833490</v>
      </c>
      <c r="Q16">
        <v>27542268</v>
      </c>
      <c r="R16">
        <v>0</v>
      </c>
      <c r="S16">
        <v>26026562</v>
      </c>
      <c r="T16">
        <v>30021676</v>
      </c>
      <c r="U16">
        <v>0</v>
      </c>
      <c r="V16">
        <v>26641619</v>
      </c>
      <c r="W16">
        <v>312249</v>
      </c>
      <c r="X16">
        <v>82527</v>
      </c>
      <c r="Y16">
        <v>17994</v>
      </c>
      <c r="Z16">
        <v>4714</v>
      </c>
    </row>
    <row r="17" spans="1:26" ht="13.5">
      <c r="A17">
        <v>101</v>
      </c>
      <c r="B17" t="s">
        <v>19</v>
      </c>
      <c r="C17">
        <v>10026</v>
      </c>
      <c r="D17">
        <v>863</v>
      </c>
      <c r="E17">
        <v>4653</v>
      </c>
      <c r="F17">
        <v>5407734963</v>
      </c>
      <c r="G17">
        <v>5286567058</v>
      </c>
      <c r="H17">
        <v>530969044</v>
      </c>
      <c r="I17">
        <v>0</v>
      </c>
      <c r="J17">
        <v>24794530</v>
      </c>
      <c r="K17">
        <v>783121634</v>
      </c>
      <c r="L17">
        <v>0</v>
      </c>
      <c r="M17">
        <v>722762732</v>
      </c>
      <c r="N17">
        <v>1018633554</v>
      </c>
      <c r="O17">
        <v>0</v>
      </c>
      <c r="P17">
        <v>767741690</v>
      </c>
      <c r="Q17">
        <v>87470966</v>
      </c>
      <c r="R17">
        <v>0</v>
      </c>
      <c r="S17">
        <v>85197619</v>
      </c>
      <c r="T17">
        <v>102757809</v>
      </c>
      <c r="U17">
        <v>0</v>
      </c>
      <c r="V17">
        <v>88445706</v>
      </c>
      <c r="W17">
        <v>535542</v>
      </c>
      <c r="X17">
        <v>189682</v>
      </c>
      <c r="Y17">
        <v>52201</v>
      </c>
      <c r="Z17">
        <v>18661</v>
      </c>
    </row>
    <row r="18" spans="1:26" ht="13.5">
      <c r="A18">
        <v>102</v>
      </c>
      <c r="B18" t="s">
        <v>20</v>
      </c>
      <c r="C18">
        <v>8705</v>
      </c>
      <c r="D18">
        <v>508</v>
      </c>
      <c r="E18">
        <v>3634</v>
      </c>
      <c r="F18">
        <v>4701601387</v>
      </c>
      <c r="G18">
        <v>4460369276</v>
      </c>
      <c r="H18">
        <v>458731648</v>
      </c>
      <c r="I18">
        <v>0</v>
      </c>
      <c r="J18">
        <v>299276304</v>
      </c>
      <c r="K18">
        <v>619223467</v>
      </c>
      <c r="L18">
        <v>0</v>
      </c>
      <c r="M18">
        <v>574080823</v>
      </c>
      <c r="N18">
        <v>811324352</v>
      </c>
      <c r="O18">
        <v>0</v>
      </c>
      <c r="P18">
        <v>611567676</v>
      </c>
      <c r="Q18">
        <v>51858233</v>
      </c>
      <c r="R18">
        <v>0</v>
      </c>
      <c r="S18">
        <v>50872090</v>
      </c>
      <c r="T18">
        <v>57846884</v>
      </c>
      <c r="U18">
        <v>0</v>
      </c>
      <c r="V18">
        <v>52069596</v>
      </c>
      <c r="W18">
        <v>427701</v>
      </c>
      <c r="X18">
        <v>157459</v>
      </c>
      <c r="Y18">
        <v>32758</v>
      </c>
      <c r="Z18">
        <v>11926</v>
      </c>
    </row>
    <row r="19" spans="1:26" ht="13.5">
      <c r="A19">
        <v>103</v>
      </c>
      <c r="B19" t="s">
        <v>21</v>
      </c>
      <c r="C19">
        <v>8725</v>
      </c>
      <c r="D19">
        <v>719</v>
      </c>
      <c r="E19">
        <v>3887</v>
      </c>
      <c r="F19">
        <v>4457514152</v>
      </c>
      <c r="G19">
        <v>4400094321</v>
      </c>
      <c r="H19">
        <v>455987784</v>
      </c>
      <c r="I19">
        <v>0</v>
      </c>
      <c r="J19">
        <v>169081572</v>
      </c>
      <c r="K19">
        <v>610672702</v>
      </c>
      <c r="L19">
        <v>0</v>
      </c>
      <c r="M19">
        <v>577216995</v>
      </c>
      <c r="N19">
        <v>826226645</v>
      </c>
      <c r="O19">
        <v>0</v>
      </c>
      <c r="P19">
        <v>597289988</v>
      </c>
      <c r="Q19">
        <v>65319098</v>
      </c>
      <c r="R19">
        <v>0</v>
      </c>
      <c r="S19">
        <v>63657918</v>
      </c>
      <c r="T19">
        <v>74693936</v>
      </c>
      <c r="U19">
        <v>0</v>
      </c>
      <c r="V19">
        <v>65495897</v>
      </c>
      <c r="W19">
        <v>433196</v>
      </c>
      <c r="X19">
        <v>132129</v>
      </c>
      <c r="Y19">
        <v>41193</v>
      </c>
      <c r="Z19">
        <v>12519</v>
      </c>
    </row>
    <row r="20" spans="1:26" ht="13.5">
      <c r="A20">
        <v>301</v>
      </c>
      <c r="B20" t="s">
        <v>22</v>
      </c>
      <c r="C20">
        <v>3207</v>
      </c>
      <c r="D20">
        <v>0</v>
      </c>
      <c r="E20">
        <v>253</v>
      </c>
      <c r="F20">
        <v>930238276</v>
      </c>
      <c r="G20">
        <v>802411836</v>
      </c>
      <c r="H20">
        <v>167773329</v>
      </c>
      <c r="I20">
        <v>0</v>
      </c>
      <c r="J20">
        <v>230689746</v>
      </c>
      <c r="K20">
        <v>546777788</v>
      </c>
      <c r="L20">
        <v>0</v>
      </c>
      <c r="M20">
        <v>546777788</v>
      </c>
      <c r="N20">
        <v>546777788</v>
      </c>
      <c r="O20">
        <v>0</v>
      </c>
      <c r="P20">
        <v>546777788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500112</v>
      </c>
      <c r="X20">
        <v>0</v>
      </c>
      <c r="Y20">
        <v>0</v>
      </c>
      <c r="Z20">
        <v>0</v>
      </c>
    </row>
    <row r="21" spans="1:26" ht="13.5">
      <c r="A21">
        <v>302</v>
      </c>
      <c r="B21" t="s">
        <v>23</v>
      </c>
      <c r="C21">
        <v>4243</v>
      </c>
      <c r="D21">
        <v>0</v>
      </c>
      <c r="E21">
        <v>346</v>
      </c>
      <c r="F21">
        <v>1214095748</v>
      </c>
      <c r="G21">
        <v>1211860831</v>
      </c>
      <c r="H21">
        <v>241187482</v>
      </c>
      <c r="I21">
        <v>0</v>
      </c>
      <c r="J21">
        <v>383612209</v>
      </c>
      <c r="K21">
        <v>919073100</v>
      </c>
      <c r="L21">
        <v>0</v>
      </c>
      <c r="M21">
        <v>919073100</v>
      </c>
      <c r="N21">
        <v>919073100</v>
      </c>
      <c r="O21">
        <v>0</v>
      </c>
      <c r="P21">
        <v>919073100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676730</v>
      </c>
      <c r="X21">
        <v>151535</v>
      </c>
      <c r="Y21">
        <v>0</v>
      </c>
      <c r="Z21">
        <v>0</v>
      </c>
    </row>
    <row r="22" spans="1:26" ht="13.5">
      <c r="A22" t="s">
        <v>24</v>
      </c>
      <c r="C22">
        <v>298328</v>
      </c>
      <c r="D22">
        <v>17455</v>
      </c>
      <c r="E22">
        <v>121697</v>
      </c>
      <c r="F22">
        <v>145929587791</v>
      </c>
      <c r="G22">
        <v>144278562654</v>
      </c>
      <c r="H22">
        <v>15834135014</v>
      </c>
      <c r="I22">
        <v>0</v>
      </c>
      <c r="J22">
        <v>2879753025</v>
      </c>
      <c r="K22">
        <v>23773009630</v>
      </c>
      <c r="L22">
        <v>2308500</v>
      </c>
      <c r="M22">
        <v>22042719367</v>
      </c>
      <c r="N22">
        <v>31865514121</v>
      </c>
      <c r="O22">
        <v>4627000</v>
      </c>
      <c r="P22">
        <v>23476339528</v>
      </c>
      <c r="Q22">
        <v>1946129770</v>
      </c>
      <c r="R22">
        <v>0</v>
      </c>
      <c r="S22">
        <v>1896665958</v>
      </c>
      <c r="T22">
        <v>2249861306</v>
      </c>
      <c r="U22">
        <v>0</v>
      </c>
      <c r="V22">
        <v>1961151682</v>
      </c>
      <c r="W22">
        <v>17277713</v>
      </c>
      <c r="X22">
        <v>4813130</v>
      </c>
      <c r="Y22">
        <v>1261820</v>
      </c>
      <c r="Z22">
        <v>355246</v>
      </c>
    </row>
    <row r="23" spans="1:26" ht="13.5">
      <c r="A23" t="s">
        <v>25</v>
      </c>
      <c r="C23">
        <v>7450</v>
      </c>
      <c r="D23">
        <v>0</v>
      </c>
      <c r="E23">
        <v>599</v>
      </c>
      <c r="F23">
        <v>2144334024</v>
      </c>
      <c r="G23">
        <v>2014272667</v>
      </c>
      <c r="H23">
        <v>408960811</v>
      </c>
      <c r="I23">
        <v>0</v>
      </c>
      <c r="J23">
        <v>614301955</v>
      </c>
      <c r="K23">
        <v>1465850888</v>
      </c>
      <c r="L23">
        <v>0</v>
      </c>
      <c r="M23">
        <v>1465850888</v>
      </c>
      <c r="N23">
        <v>1465850888</v>
      </c>
      <c r="O23">
        <v>0</v>
      </c>
      <c r="P23">
        <v>1465850888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1176842</v>
      </c>
      <c r="X23">
        <v>151535</v>
      </c>
      <c r="Y23">
        <v>0</v>
      </c>
      <c r="Z23">
        <v>0</v>
      </c>
    </row>
    <row r="24" spans="1:26" ht="13.5">
      <c r="A24" t="s">
        <v>71</v>
      </c>
      <c r="C24">
        <v>305778</v>
      </c>
      <c r="D24">
        <v>17455</v>
      </c>
      <c r="E24">
        <v>122296</v>
      </c>
      <c r="F24">
        <v>148073921815</v>
      </c>
      <c r="G24">
        <v>146292835321</v>
      </c>
      <c r="H24">
        <v>16243095825</v>
      </c>
      <c r="I24">
        <v>0</v>
      </c>
      <c r="J24">
        <v>3494054980</v>
      </c>
      <c r="K24">
        <v>25238860518</v>
      </c>
      <c r="L24">
        <v>2308500</v>
      </c>
      <c r="M24">
        <v>23508570255</v>
      </c>
      <c r="N24">
        <v>33331365009</v>
      </c>
      <c r="O24">
        <v>4627000</v>
      </c>
      <c r="P24">
        <v>24942190416</v>
      </c>
      <c r="Q24">
        <v>1946129770</v>
      </c>
      <c r="R24">
        <v>0</v>
      </c>
      <c r="S24">
        <v>1896665958</v>
      </c>
      <c r="T24">
        <v>2249861306</v>
      </c>
      <c r="U24">
        <v>0</v>
      </c>
      <c r="V24">
        <v>1961151682</v>
      </c>
      <c r="W24">
        <v>18454555</v>
      </c>
      <c r="X24">
        <v>4964665</v>
      </c>
      <c r="Y24">
        <v>1261820</v>
      </c>
      <c r="Z24">
        <v>355246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C2" sqref="C2:Z24"/>
    </sheetView>
  </sheetViews>
  <sheetFormatPr defaultColWidth="9.140625" defaultRowHeight="15"/>
  <sheetData>
    <row r="1" spans="1:26" s="48" customFormat="1" ht="94.5" customHeigh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178</v>
      </c>
      <c r="F1" s="48" t="s">
        <v>72</v>
      </c>
      <c r="G1" s="48" t="s">
        <v>73</v>
      </c>
      <c r="H1" s="48" t="s">
        <v>163</v>
      </c>
      <c r="I1" s="48" t="s">
        <v>164</v>
      </c>
      <c r="J1" s="48" t="s">
        <v>74</v>
      </c>
      <c r="K1" s="48" t="s">
        <v>75</v>
      </c>
      <c r="L1" s="48" t="s">
        <v>76</v>
      </c>
      <c r="M1" s="48" t="s">
        <v>77</v>
      </c>
      <c r="N1" s="48" t="s">
        <v>78</v>
      </c>
      <c r="O1" s="48" t="s">
        <v>79</v>
      </c>
      <c r="P1" s="48" t="s">
        <v>80</v>
      </c>
      <c r="Q1" s="48" t="s">
        <v>81</v>
      </c>
      <c r="R1" s="48" t="s">
        <v>82</v>
      </c>
      <c r="S1" s="48" t="s">
        <v>83</v>
      </c>
      <c r="T1" s="48" t="s">
        <v>84</v>
      </c>
      <c r="U1" s="48" t="s">
        <v>85</v>
      </c>
      <c r="V1" s="48" t="s">
        <v>86</v>
      </c>
      <c r="W1" s="48" t="s">
        <v>170</v>
      </c>
      <c r="X1" s="48" t="s">
        <v>171</v>
      </c>
      <c r="Y1" s="48" t="s">
        <v>172</v>
      </c>
      <c r="Z1" s="48" t="s">
        <v>173</v>
      </c>
    </row>
    <row r="2" spans="1:26" ht="13.5">
      <c r="A2">
        <v>1</v>
      </c>
      <c r="B2" t="s">
        <v>4</v>
      </c>
      <c r="C2">
        <v>103359</v>
      </c>
      <c r="D2">
        <v>4506</v>
      </c>
      <c r="E2">
        <v>43926</v>
      </c>
      <c r="F2">
        <v>57472241386</v>
      </c>
      <c r="G2">
        <v>57473542054</v>
      </c>
      <c r="H2">
        <v>5639097537</v>
      </c>
      <c r="I2">
        <v>0</v>
      </c>
      <c r="J2">
        <v>0</v>
      </c>
      <c r="K2">
        <v>8546229740</v>
      </c>
      <c r="L2">
        <v>1209600</v>
      </c>
      <c r="M2">
        <v>7974075032</v>
      </c>
      <c r="N2">
        <v>10492056101</v>
      </c>
      <c r="O2">
        <v>2604000</v>
      </c>
      <c r="P2">
        <v>8525536085</v>
      </c>
      <c r="Q2">
        <v>484537060</v>
      </c>
      <c r="R2">
        <v>0</v>
      </c>
      <c r="S2">
        <v>474875148</v>
      </c>
      <c r="T2">
        <v>526357095</v>
      </c>
      <c r="U2">
        <v>0</v>
      </c>
      <c r="V2">
        <v>491790307</v>
      </c>
      <c r="W2">
        <v>6181684</v>
      </c>
      <c r="X2">
        <v>1782290</v>
      </c>
      <c r="Y2">
        <v>313207</v>
      </c>
      <c r="Z2">
        <v>90500</v>
      </c>
    </row>
    <row r="3" spans="1:26" ht="13.5">
      <c r="A3">
        <v>2</v>
      </c>
      <c r="B3" t="s">
        <v>5</v>
      </c>
      <c r="C3">
        <v>31720</v>
      </c>
      <c r="D3">
        <v>984</v>
      </c>
      <c r="E3">
        <v>12542</v>
      </c>
      <c r="F3">
        <v>17937621886</v>
      </c>
      <c r="G3">
        <v>17974862205</v>
      </c>
      <c r="H3">
        <v>1718072791</v>
      </c>
      <c r="I3">
        <v>0</v>
      </c>
      <c r="J3">
        <v>17139</v>
      </c>
      <c r="K3">
        <v>2356290293</v>
      </c>
      <c r="L3">
        <v>0</v>
      </c>
      <c r="M3">
        <v>2157680847</v>
      </c>
      <c r="N3">
        <v>3767676371</v>
      </c>
      <c r="O3">
        <v>0</v>
      </c>
      <c r="P3">
        <v>2307319587</v>
      </c>
      <c r="Q3">
        <v>106702307</v>
      </c>
      <c r="R3">
        <v>0</v>
      </c>
      <c r="S3">
        <v>101672123</v>
      </c>
      <c r="T3">
        <v>166132024</v>
      </c>
      <c r="U3">
        <v>0</v>
      </c>
      <c r="V3">
        <v>109317295</v>
      </c>
      <c r="W3">
        <v>1776579</v>
      </c>
      <c r="X3">
        <v>408971</v>
      </c>
      <c r="Y3">
        <v>70879</v>
      </c>
      <c r="Z3">
        <v>16206</v>
      </c>
    </row>
    <row r="4" spans="1:26" ht="13.5">
      <c r="A4">
        <v>3</v>
      </c>
      <c r="B4" t="s">
        <v>6</v>
      </c>
      <c r="C4">
        <v>20123</v>
      </c>
      <c r="D4">
        <v>1075</v>
      </c>
      <c r="E4">
        <v>8874</v>
      </c>
      <c r="F4">
        <v>11716799154</v>
      </c>
      <c r="G4">
        <v>11457688259</v>
      </c>
      <c r="H4">
        <v>1112446571</v>
      </c>
      <c r="I4">
        <v>0</v>
      </c>
      <c r="J4">
        <v>287274292</v>
      </c>
      <c r="K4">
        <v>1556826476</v>
      </c>
      <c r="L4">
        <v>0</v>
      </c>
      <c r="M4">
        <v>1450294848</v>
      </c>
      <c r="N4">
        <v>2097828012</v>
      </c>
      <c r="O4">
        <v>0</v>
      </c>
      <c r="P4">
        <v>1556779328</v>
      </c>
      <c r="Q4">
        <v>110041324</v>
      </c>
      <c r="R4">
        <v>0</v>
      </c>
      <c r="S4">
        <v>106056395</v>
      </c>
      <c r="T4">
        <v>132308947</v>
      </c>
      <c r="U4">
        <v>0</v>
      </c>
      <c r="V4">
        <v>113657460</v>
      </c>
      <c r="W4">
        <v>1103210</v>
      </c>
      <c r="X4">
        <v>337075</v>
      </c>
      <c r="Y4">
        <v>69058</v>
      </c>
      <c r="Z4">
        <v>21043</v>
      </c>
    </row>
    <row r="5" spans="1:26" ht="13.5">
      <c r="A5">
        <v>4</v>
      </c>
      <c r="B5" t="s">
        <v>7</v>
      </c>
      <c r="C5">
        <v>18620</v>
      </c>
      <c r="D5">
        <v>851</v>
      </c>
      <c r="E5">
        <v>7316</v>
      </c>
      <c r="F5">
        <v>10451684339</v>
      </c>
      <c r="G5">
        <v>10410687137</v>
      </c>
      <c r="H5">
        <v>996087758</v>
      </c>
      <c r="I5">
        <v>0</v>
      </c>
      <c r="J5">
        <v>122608542</v>
      </c>
      <c r="K5">
        <v>1602697305</v>
      </c>
      <c r="L5">
        <v>0</v>
      </c>
      <c r="M5">
        <v>1493345467</v>
      </c>
      <c r="N5">
        <v>2066460445</v>
      </c>
      <c r="O5">
        <v>0</v>
      </c>
      <c r="P5">
        <v>1580234195</v>
      </c>
      <c r="Q5">
        <v>89388595</v>
      </c>
      <c r="R5">
        <v>0</v>
      </c>
      <c r="S5">
        <v>86632314</v>
      </c>
      <c r="T5">
        <v>106057581</v>
      </c>
      <c r="U5">
        <v>0</v>
      </c>
      <c r="V5">
        <v>90238368</v>
      </c>
      <c r="W5">
        <v>1108728</v>
      </c>
      <c r="X5">
        <v>345291</v>
      </c>
      <c r="Y5">
        <v>55371</v>
      </c>
      <c r="Z5">
        <v>17164</v>
      </c>
    </row>
    <row r="6" spans="1:26" ht="13.5">
      <c r="A6">
        <v>5</v>
      </c>
      <c r="B6" t="s">
        <v>8</v>
      </c>
      <c r="C6">
        <v>22228</v>
      </c>
      <c r="D6">
        <v>939</v>
      </c>
      <c r="E6">
        <v>9562</v>
      </c>
      <c r="F6">
        <v>12898263410</v>
      </c>
      <c r="G6">
        <v>12852513687</v>
      </c>
      <c r="H6">
        <v>1200020821</v>
      </c>
      <c r="I6">
        <v>0</v>
      </c>
      <c r="J6">
        <v>543599086</v>
      </c>
      <c r="K6">
        <v>1831581781</v>
      </c>
      <c r="L6">
        <v>228800</v>
      </c>
      <c r="M6">
        <v>1711086660</v>
      </c>
      <c r="N6">
        <v>2348915703</v>
      </c>
      <c r="O6">
        <v>860500</v>
      </c>
      <c r="P6">
        <v>1839931961</v>
      </c>
      <c r="Q6">
        <v>93561219</v>
      </c>
      <c r="R6">
        <v>0</v>
      </c>
      <c r="S6">
        <v>91801281</v>
      </c>
      <c r="T6">
        <v>101501608</v>
      </c>
      <c r="U6">
        <v>0</v>
      </c>
      <c r="V6">
        <v>94900408</v>
      </c>
      <c r="W6">
        <v>1377833</v>
      </c>
      <c r="X6">
        <v>322451</v>
      </c>
      <c r="Y6">
        <v>64200</v>
      </c>
      <c r="Z6">
        <v>14956</v>
      </c>
    </row>
    <row r="7" spans="1:26" ht="13.5">
      <c r="A7">
        <v>6</v>
      </c>
      <c r="B7" t="s">
        <v>9</v>
      </c>
      <c r="C7">
        <v>10773</v>
      </c>
      <c r="D7">
        <v>492</v>
      </c>
      <c r="E7">
        <v>5184</v>
      </c>
      <c r="F7">
        <v>6838518677</v>
      </c>
      <c r="G7">
        <v>6694506442</v>
      </c>
      <c r="H7">
        <v>579473357</v>
      </c>
      <c r="I7">
        <v>0</v>
      </c>
      <c r="J7">
        <v>499661000</v>
      </c>
      <c r="K7">
        <v>902877986</v>
      </c>
      <c r="L7">
        <v>58800</v>
      </c>
      <c r="M7">
        <v>838410439</v>
      </c>
      <c r="N7">
        <v>1275264043</v>
      </c>
      <c r="O7">
        <v>58800</v>
      </c>
      <c r="P7">
        <v>880381021</v>
      </c>
      <c r="Q7">
        <v>54963714</v>
      </c>
      <c r="R7">
        <v>0</v>
      </c>
      <c r="S7">
        <v>52917335</v>
      </c>
      <c r="T7">
        <v>79178426</v>
      </c>
      <c r="U7">
        <v>0</v>
      </c>
      <c r="V7">
        <v>55646507</v>
      </c>
      <c r="W7">
        <v>707526</v>
      </c>
      <c r="X7">
        <v>144556</v>
      </c>
      <c r="Y7">
        <v>39433</v>
      </c>
      <c r="Z7">
        <v>7894</v>
      </c>
    </row>
    <row r="8" spans="1:26" ht="13.5">
      <c r="A8">
        <v>7</v>
      </c>
      <c r="B8" t="s">
        <v>10</v>
      </c>
      <c r="C8">
        <v>4830</v>
      </c>
      <c r="D8">
        <v>231</v>
      </c>
      <c r="E8">
        <v>2496</v>
      </c>
      <c r="F8">
        <v>3250924969</v>
      </c>
      <c r="G8">
        <v>3150819921</v>
      </c>
      <c r="H8">
        <v>265585210</v>
      </c>
      <c r="I8">
        <v>0</v>
      </c>
      <c r="J8">
        <v>114310036</v>
      </c>
      <c r="K8">
        <v>396146234</v>
      </c>
      <c r="L8">
        <v>0</v>
      </c>
      <c r="M8">
        <v>372248637</v>
      </c>
      <c r="N8">
        <v>562331536</v>
      </c>
      <c r="O8">
        <v>0</v>
      </c>
      <c r="P8">
        <v>386125557</v>
      </c>
      <c r="Q8">
        <v>21126766</v>
      </c>
      <c r="R8">
        <v>0</v>
      </c>
      <c r="S8">
        <v>20705293</v>
      </c>
      <c r="T8">
        <v>32941079</v>
      </c>
      <c r="U8">
        <v>0</v>
      </c>
      <c r="V8">
        <v>21693924</v>
      </c>
      <c r="W8">
        <v>305429</v>
      </c>
      <c r="X8">
        <v>72433</v>
      </c>
      <c r="Y8">
        <v>13795</v>
      </c>
      <c r="Z8">
        <v>3248</v>
      </c>
    </row>
    <row r="9" spans="1:26" ht="13.5">
      <c r="A9">
        <v>8</v>
      </c>
      <c r="B9" t="s">
        <v>11</v>
      </c>
      <c r="C9">
        <v>6999</v>
      </c>
      <c r="D9">
        <v>350</v>
      </c>
      <c r="E9">
        <v>3064</v>
      </c>
      <c r="F9">
        <v>4070403905</v>
      </c>
      <c r="G9">
        <v>4056937410</v>
      </c>
      <c r="H9">
        <v>367653660</v>
      </c>
      <c r="I9">
        <v>0</v>
      </c>
      <c r="J9">
        <v>99756095</v>
      </c>
      <c r="K9">
        <v>624370341</v>
      </c>
      <c r="L9">
        <v>24200</v>
      </c>
      <c r="M9">
        <v>576648255</v>
      </c>
      <c r="N9">
        <v>949045569</v>
      </c>
      <c r="O9">
        <v>92500</v>
      </c>
      <c r="P9">
        <v>636308241</v>
      </c>
      <c r="Q9">
        <v>37580359</v>
      </c>
      <c r="R9">
        <v>0</v>
      </c>
      <c r="S9">
        <v>36409344</v>
      </c>
      <c r="T9">
        <v>47960027</v>
      </c>
      <c r="U9">
        <v>0</v>
      </c>
      <c r="V9">
        <v>38405510</v>
      </c>
      <c r="W9">
        <v>462124</v>
      </c>
      <c r="X9">
        <v>119066</v>
      </c>
      <c r="Y9">
        <v>25675</v>
      </c>
      <c r="Z9">
        <v>6425</v>
      </c>
    </row>
    <row r="10" spans="1:26" ht="13.5">
      <c r="A10">
        <v>9</v>
      </c>
      <c r="B10" t="s">
        <v>12</v>
      </c>
      <c r="C10">
        <v>6377</v>
      </c>
      <c r="D10">
        <v>365</v>
      </c>
      <c r="E10">
        <v>2782</v>
      </c>
      <c r="F10">
        <v>3735242580</v>
      </c>
      <c r="G10">
        <v>3735242580</v>
      </c>
      <c r="H10">
        <v>344049472</v>
      </c>
      <c r="I10">
        <v>0</v>
      </c>
      <c r="J10">
        <v>65986878</v>
      </c>
      <c r="K10">
        <v>502388839</v>
      </c>
      <c r="L10">
        <v>0</v>
      </c>
      <c r="M10">
        <v>477037034</v>
      </c>
      <c r="N10">
        <v>650197487</v>
      </c>
      <c r="O10">
        <v>0</v>
      </c>
      <c r="P10">
        <v>487343781</v>
      </c>
      <c r="Q10">
        <v>33022761</v>
      </c>
      <c r="R10">
        <v>0</v>
      </c>
      <c r="S10">
        <v>32717274</v>
      </c>
      <c r="T10">
        <v>37810407</v>
      </c>
      <c r="U10">
        <v>0</v>
      </c>
      <c r="V10">
        <v>33420211</v>
      </c>
      <c r="W10">
        <v>376665</v>
      </c>
      <c r="X10">
        <v>93121</v>
      </c>
      <c r="Y10">
        <v>22745</v>
      </c>
      <c r="Z10">
        <v>5469</v>
      </c>
    </row>
    <row r="11" spans="1:26" ht="13.5">
      <c r="A11">
        <v>10</v>
      </c>
      <c r="B11" t="s">
        <v>13</v>
      </c>
      <c r="C11">
        <v>8241</v>
      </c>
      <c r="D11">
        <v>470</v>
      </c>
      <c r="E11">
        <v>3489</v>
      </c>
      <c r="F11">
        <v>4706646029</v>
      </c>
      <c r="G11">
        <v>4717202271</v>
      </c>
      <c r="H11">
        <v>451789910</v>
      </c>
      <c r="I11">
        <v>0</v>
      </c>
      <c r="J11">
        <v>1691008</v>
      </c>
      <c r="K11">
        <v>613289403</v>
      </c>
      <c r="L11">
        <v>0</v>
      </c>
      <c r="M11">
        <v>569056510</v>
      </c>
      <c r="N11">
        <v>882115761</v>
      </c>
      <c r="O11">
        <v>0</v>
      </c>
      <c r="P11">
        <v>608697036</v>
      </c>
      <c r="Q11">
        <v>43505597</v>
      </c>
      <c r="R11">
        <v>0</v>
      </c>
      <c r="S11">
        <v>42837291</v>
      </c>
      <c r="T11">
        <v>52996612</v>
      </c>
      <c r="U11">
        <v>0</v>
      </c>
      <c r="V11">
        <v>44698122</v>
      </c>
      <c r="W11">
        <v>446427</v>
      </c>
      <c r="X11">
        <v>121380</v>
      </c>
      <c r="Y11">
        <v>28444</v>
      </c>
      <c r="Z11">
        <v>7667</v>
      </c>
    </row>
    <row r="12" spans="1:26" ht="13.5">
      <c r="A12">
        <v>11</v>
      </c>
      <c r="B12" t="s">
        <v>14</v>
      </c>
      <c r="C12">
        <v>14417</v>
      </c>
      <c r="D12">
        <v>906</v>
      </c>
      <c r="E12">
        <v>6531</v>
      </c>
      <c r="F12">
        <v>8583388280</v>
      </c>
      <c r="G12">
        <v>8503021613</v>
      </c>
      <c r="H12">
        <v>789343121</v>
      </c>
      <c r="I12">
        <v>0</v>
      </c>
      <c r="J12">
        <v>35206</v>
      </c>
      <c r="K12">
        <v>976860419</v>
      </c>
      <c r="L12">
        <v>0</v>
      </c>
      <c r="M12">
        <v>952108591</v>
      </c>
      <c r="N12">
        <v>1157019913</v>
      </c>
      <c r="O12">
        <v>0</v>
      </c>
      <c r="P12">
        <v>977857423</v>
      </c>
      <c r="Q12">
        <v>93039081</v>
      </c>
      <c r="R12">
        <v>0</v>
      </c>
      <c r="S12">
        <v>92827721</v>
      </c>
      <c r="T12">
        <v>98094693</v>
      </c>
      <c r="U12">
        <v>0</v>
      </c>
      <c r="V12">
        <v>93850132</v>
      </c>
      <c r="W12">
        <v>687430</v>
      </c>
      <c r="X12">
        <v>212882</v>
      </c>
      <c r="Y12">
        <v>57531</v>
      </c>
      <c r="Z12">
        <v>17836</v>
      </c>
    </row>
    <row r="13" spans="1:26" ht="13.5">
      <c r="A13">
        <v>16</v>
      </c>
      <c r="B13" t="s">
        <v>15</v>
      </c>
      <c r="C13">
        <v>786</v>
      </c>
      <c r="D13">
        <v>67</v>
      </c>
      <c r="E13">
        <v>372</v>
      </c>
      <c r="F13">
        <v>467674890</v>
      </c>
      <c r="G13">
        <v>467433603</v>
      </c>
      <c r="H13">
        <v>40408575</v>
      </c>
      <c r="I13">
        <v>0</v>
      </c>
      <c r="J13">
        <v>91108924</v>
      </c>
      <c r="K13">
        <v>41174645</v>
      </c>
      <c r="L13">
        <v>0</v>
      </c>
      <c r="M13">
        <v>40705645</v>
      </c>
      <c r="N13">
        <v>45906448</v>
      </c>
      <c r="O13">
        <v>0</v>
      </c>
      <c r="P13">
        <v>40992705</v>
      </c>
      <c r="Q13">
        <v>3713155</v>
      </c>
      <c r="R13">
        <v>0</v>
      </c>
      <c r="S13">
        <v>3617155</v>
      </c>
      <c r="T13">
        <v>3863112</v>
      </c>
      <c r="U13">
        <v>0</v>
      </c>
      <c r="V13">
        <v>3632355</v>
      </c>
      <c r="W13">
        <v>29526</v>
      </c>
      <c r="X13">
        <v>9340</v>
      </c>
      <c r="Y13">
        <v>2467</v>
      </c>
      <c r="Z13">
        <v>781</v>
      </c>
    </row>
    <row r="14" spans="1:26" ht="13.5">
      <c r="A14">
        <v>20</v>
      </c>
      <c r="B14" t="s">
        <v>16</v>
      </c>
      <c r="C14">
        <v>6715</v>
      </c>
      <c r="D14">
        <v>309</v>
      </c>
      <c r="E14">
        <v>2942</v>
      </c>
      <c r="F14">
        <v>3879323975</v>
      </c>
      <c r="G14">
        <v>3852517725</v>
      </c>
      <c r="H14">
        <v>380941206</v>
      </c>
      <c r="I14">
        <v>0</v>
      </c>
      <c r="J14">
        <v>122387206</v>
      </c>
      <c r="K14">
        <v>522532108</v>
      </c>
      <c r="L14">
        <v>0</v>
      </c>
      <c r="M14">
        <v>481486039</v>
      </c>
      <c r="N14">
        <v>730339810</v>
      </c>
      <c r="O14">
        <v>0</v>
      </c>
      <c r="P14">
        <v>519928674</v>
      </c>
      <c r="Q14">
        <v>33040592</v>
      </c>
      <c r="R14">
        <v>0</v>
      </c>
      <c r="S14">
        <v>32269423</v>
      </c>
      <c r="T14">
        <v>40590225</v>
      </c>
      <c r="U14">
        <v>0</v>
      </c>
      <c r="V14">
        <v>33666778</v>
      </c>
      <c r="W14">
        <v>385067</v>
      </c>
      <c r="X14">
        <v>104982</v>
      </c>
      <c r="Y14">
        <v>21678</v>
      </c>
      <c r="Z14">
        <v>5913</v>
      </c>
    </row>
    <row r="15" spans="1:26" ht="13.5">
      <c r="A15">
        <v>46</v>
      </c>
      <c r="B15" t="s">
        <v>17</v>
      </c>
      <c r="C15">
        <v>3215</v>
      </c>
      <c r="D15">
        <v>201</v>
      </c>
      <c r="E15">
        <v>1266</v>
      </c>
      <c r="F15">
        <v>1814461681</v>
      </c>
      <c r="G15">
        <v>1801736902</v>
      </c>
      <c r="H15">
        <v>170587494</v>
      </c>
      <c r="I15">
        <v>0</v>
      </c>
      <c r="J15">
        <v>11085534</v>
      </c>
      <c r="K15">
        <v>250412387</v>
      </c>
      <c r="L15">
        <v>0</v>
      </c>
      <c r="M15">
        <v>241775896</v>
      </c>
      <c r="N15">
        <v>289911231</v>
      </c>
      <c r="O15">
        <v>0</v>
      </c>
      <c r="P15">
        <v>248533206</v>
      </c>
      <c r="Q15">
        <v>21029913</v>
      </c>
      <c r="R15">
        <v>0</v>
      </c>
      <c r="S15">
        <v>19142924</v>
      </c>
      <c r="T15">
        <v>23264706</v>
      </c>
      <c r="U15">
        <v>0</v>
      </c>
      <c r="V15">
        <v>19579466</v>
      </c>
      <c r="W15">
        <v>176234</v>
      </c>
      <c r="X15">
        <v>51856</v>
      </c>
      <c r="Y15">
        <v>13455</v>
      </c>
      <c r="Z15">
        <v>3953</v>
      </c>
    </row>
    <row r="16" spans="1:26" ht="13.5">
      <c r="A16">
        <v>47</v>
      </c>
      <c r="B16" t="s">
        <v>18</v>
      </c>
      <c r="C16">
        <v>4729</v>
      </c>
      <c r="D16">
        <v>214</v>
      </c>
      <c r="E16">
        <v>1958</v>
      </c>
      <c r="F16">
        <v>2764080115</v>
      </c>
      <c r="G16">
        <v>2804538499</v>
      </c>
      <c r="H16">
        <v>256022707</v>
      </c>
      <c r="I16">
        <v>0</v>
      </c>
      <c r="J16">
        <v>3807</v>
      </c>
      <c r="K16">
        <v>401638871</v>
      </c>
      <c r="L16">
        <v>0</v>
      </c>
      <c r="M16">
        <v>376492768</v>
      </c>
      <c r="N16">
        <v>492233070</v>
      </c>
      <c r="O16">
        <v>0</v>
      </c>
      <c r="P16">
        <v>397977498</v>
      </c>
      <c r="Q16">
        <v>19710329</v>
      </c>
      <c r="R16">
        <v>0</v>
      </c>
      <c r="S16">
        <v>18140510</v>
      </c>
      <c r="T16">
        <v>23336415</v>
      </c>
      <c r="U16">
        <v>0</v>
      </c>
      <c r="V16">
        <v>19347762</v>
      </c>
      <c r="W16">
        <v>290909</v>
      </c>
      <c r="X16">
        <v>77102</v>
      </c>
      <c r="Y16">
        <v>12812</v>
      </c>
      <c r="Z16">
        <v>3397</v>
      </c>
    </row>
    <row r="17" spans="1:26" ht="13.5">
      <c r="A17">
        <v>101</v>
      </c>
      <c r="B17" t="s">
        <v>19</v>
      </c>
      <c r="C17">
        <v>9734</v>
      </c>
      <c r="D17">
        <v>682</v>
      </c>
      <c r="E17">
        <v>4727</v>
      </c>
      <c r="F17">
        <v>6575297958</v>
      </c>
      <c r="G17">
        <v>6422461931</v>
      </c>
      <c r="H17">
        <v>511659684</v>
      </c>
      <c r="I17">
        <v>0</v>
      </c>
      <c r="J17">
        <v>454820055</v>
      </c>
      <c r="K17">
        <v>748151535</v>
      </c>
      <c r="L17">
        <v>0</v>
      </c>
      <c r="M17">
        <v>692298314</v>
      </c>
      <c r="N17">
        <v>977366753</v>
      </c>
      <c r="O17">
        <v>0</v>
      </c>
      <c r="P17">
        <v>744450710</v>
      </c>
      <c r="Q17">
        <v>63984965</v>
      </c>
      <c r="R17">
        <v>0</v>
      </c>
      <c r="S17">
        <v>62226847</v>
      </c>
      <c r="T17">
        <v>77775216</v>
      </c>
      <c r="U17">
        <v>0</v>
      </c>
      <c r="V17">
        <v>65865758</v>
      </c>
      <c r="W17">
        <v>510183</v>
      </c>
      <c r="X17">
        <v>181767</v>
      </c>
      <c r="Y17">
        <v>38136</v>
      </c>
      <c r="Z17">
        <v>13628</v>
      </c>
    </row>
    <row r="18" spans="1:26" ht="13.5">
      <c r="A18">
        <v>102</v>
      </c>
      <c r="B18" t="s">
        <v>20</v>
      </c>
      <c r="C18">
        <v>8539</v>
      </c>
      <c r="D18">
        <v>413</v>
      </c>
      <c r="E18">
        <v>3733</v>
      </c>
      <c r="F18">
        <v>5246189183</v>
      </c>
      <c r="G18">
        <v>5082944467</v>
      </c>
      <c r="H18">
        <v>461881298</v>
      </c>
      <c r="I18">
        <v>0</v>
      </c>
      <c r="J18">
        <v>295757151</v>
      </c>
      <c r="K18">
        <v>658732587</v>
      </c>
      <c r="L18">
        <v>0</v>
      </c>
      <c r="M18">
        <v>612438722</v>
      </c>
      <c r="N18">
        <v>838630945</v>
      </c>
      <c r="O18">
        <v>0</v>
      </c>
      <c r="P18">
        <v>651902860</v>
      </c>
      <c r="Q18">
        <v>40841813</v>
      </c>
      <c r="R18">
        <v>0</v>
      </c>
      <c r="S18">
        <v>39966167</v>
      </c>
      <c r="T18">
        <v>46780834</v>
      </c>
      <c r="U18">
        <v>0</v>
      </c>
      <c r="V18">
        <v>41526543</v>
      </c>
      <c r="W18">
        <v>469077</v>
      </c>
      <c r="X18">
        <v>155932</v>
      </c>
      <c r="Y18">
        <v>26648</v>
      </c>
      <c r="Z18">
        <v>8807</v>
      </c>
    </row>
    <row r="19" spans="1:26" ht="13.5">
      <c r="A19">
        <v>103</v>
      </c>
      <c r="B19" t="s">
        <v>21</v>
      </c>
      <c r="C19">
        <v>8433</v>
      </c>
      <c r="D19">
        <v>543</v>
      </c>
      <c r="E19">
        <v>3955</v>
      </c>
      <c r="F19">
        <v>4945509997</v>
      </c>
      <c r="G19">
        <v>4900902962</v>
      </c>
      <c r="H19">
        <v>453434897</v>
      </c>
      <c r="I19">
        <v>0</v>
      </c>
      <c r="J19">
        <v>170548572</v>
      </c>
      <c r="K19">
        <v>591821349</v>
      </c>
      <c r="L19">
        <v>0</v>
      </c>
      <c r="M19">
        <v>565078932</v>
      </c>
      <c r="N19">
        <v>809570646</v>
      </c>
      <c r="O19">
        <v>0</v>
      </c>
      <c r="P19">
        <v>593923933</v>
      </c>
      <c r="Q19">
        <v>43986651</v>
      </c>
      <c r="R19">
        <v>0</v>
      </c>
      <c r="S19">
        <v>42513452</v>
      </c>
      <c r="T19">
        <v>53144933</v>
      </c>
      <c r="U19">
        <v>0</v>
      </c>
      <c r="V19">
        <v>43720678</v>
      </c>
      <c r="W19">
        <v>418713</v>
      </c>
      <c r="X19">
        <v>127955</v>
      </c>
      <c r="Y19">
        <v>27601</v>
      </c>
      <c r="Z19">
        <v>8449</v>
      </c>
    </row>
    <row r="20" spans="1:26" ht="13.5">
      <c r="A20">
        <v>301</v>
      </c>
      <c r="B20" t="s">
        <v>22</v>
      </c>
      <c r="C20">
        <v>3159</v>
      </c>
      <c r="D20">
        <v>0</v>
      </c>
      <c r="E20">
        <v>263</v>
      </c>
      <c r="F20">
        <v>937297600</v>
      </c>
      <c r="G20">
        <v>842341580</v>
      </c>
      <c r="H20">
        <v>172460254</v>
      </c>
      <c r="I20">
        <v>0</v>
      </c>
      <c r="J20">
        <v>230689746</v>
      </c>
      <c r="K20">
        <v>554922668</v>
      </c>
      <c r="L20">
        <v>0</v>
      </c>
      <c r="M20">
        <v>554922668</v>
      </c>
      <c r="N20">
        <v>554922668</v>
      </c>
      <c r="O20">
        <v>0</v>
      </c>
      <c r="P20">
        <v>554922668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507885</v>
      </c>
      <c r="X20">
        <v>0</v>
      </c>
      <c r="Y20">
        <v>0</v>
      </c>
      <c r="Z20">
        <v>0</v>
      </c>
    </row>
    <row r="21" spans="1:26" ht="13.5">
      <c r="A21">
        <v>302</v>
      </c>
      <c r="B21" t="s">
        <v>23</v>
      </c>
      <c r="C21">
        <v>4006</v>
      </c>
      <c r="D21">
        <v>0</v>
      </c>
      <c r="E21">
        <v>338</v>
      </c>
      <c r="F21">
        <v>1238323114</v>
      </c>
      <c r="G21">
        <v>1203927360</v>
      </c>
      <c r="H21">
        <v>231254879</v>
      </c>
      <c r="I21">
        <v>0</v>
      </c>
      <c r="J21">
        <v>365602416</v>
      </c>
      <c r="K21">
        <v>950037800</v>
      </c>
      <c r="L21">
        <v>0</v>
      </c>
      <c r="M21">
        <v>950037800</v>
      </c>
      <c r="N21">
        <v>950037800</v>
      </c>
      <c r="O21">
        <v>0</v>
      </c>
      <c r="P21">
        <v>950037800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669305</v>
      </c>
      <c r="X21">
        <v>192164</v>
      </c>
      <c r="Y21">
        <v>0</v>
      </c>
      <c r="Z21">
        <v>0</v>
      </c>
    </row>
    <row r="22" spans="1:26" ht="13.5">
      <c r="A22" t="s">
        <v>24</v>
      </c>
      <c r="C22">
        <v>289838</v>
      </c>
      <c r="D22">
        <v>13598</v>
      </c>
      <c r="E22">
        <v>124719</v>
      </c>
      <c r="F22">
        <v>167354272414</v>
      </c>
      <c r="G22">
        <v>166359559668</v>
      </c>
      <c r="H22">
        <v>15738556069</v>
      </c>
      <c r="I22">
        <v>0</v>
      </c>
      <c r="J22">
        <v>2880650531</v>
      </c>
      <c r="K22">
        <v>23124022299</v>
      </c>
      <c r="L22">
        <v>1521400</v>
      </c>
      <c r="M22">
        <v>21582268636</v>
      </c>
      <c r="N22">
        <v>30432869844</v>
      </c>
      <c r="O22">
        <v>3615800</v>
      </c>
      <c r="P22">
        <v>22984223801</v>
      </c>
      <c r="Q22">
        <v>1393776201</v>
      </c>
      <c r="R22">
        <v>0</v>
      </c>
      <c r="S22">
        <v>1357327997</v>
      </c>
      <c r="T22">
        <v>1650093940</v>
      </c>
      <c r="U22">
        <v>0</v>
      </c>
      <c r="V22">
        <v>1414957584</v>
      </c>
      <c r="W22">
        <v>16813344</v>
      </c>
      <c r="X22">
        <v>4668450</v>
      </c>
      <c r="Y22">
        <v>903135</v>
      </c>
      <c r="Z22">
        <v>253336</v>
      </c>
    </row>
    <row r="23" spans="1:26" ht="13.5">
      <c r="A23" t="s">
        <v>25</v>
      </c>
      <c r="C23">
        <v>7165</v>
      </c>
      <c r="D23">
        <v>0</v>
      </c>
      <c r="E23">
        <v>601</v>
      </c>
      <c r="F23">
        <v>2175620714</v>
      </c>
      <c r="G23">
        <v>2046268940</v>
      </c>
      <c r="H23">
        <v>403715133</v>
      </c>
      <c r="I23">
        <v>0</v>
      </c>
      <c r="J23">
        <v>596292162</v>
      </c>
      <c r="K23">
        <v>1504960468</v>
      </c>
      <c r="L23">
        <v>0</v>
      </c>
      <c r="M23">
        <v>1504960468</v>
      </c>
      <c r="N23">
        <v>1504960468</v>
      </c>
      <c r="O23">
        <v>0</v>
      </c>
      <c r="P23">
        <v>1504960468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1177190</v>
      </c>
      <c r="X23">
        <v>192164</v>
      </c>
      <c r="Y23">
        <v>0</v>
      </c>
      <c r="Z23">
        <v>0</v>
      </c>
    </row>
    <row r="24" spans="1:26" ht="13.5">
      <c r="A24" t="s">
        <v>71</v>
      </c>
      <c r="C24">
        <v>297003</v>
      </c>
      <c r="D24">
        <v>13598</v>
      </c>
      <c r="E24">
        <v>125320</v>
      </c>
      <c r="F24">
        <v>169529893128</v>
      </c>
      <c r="G24">
        <v>168405828608</v>
      </c>
      <c r="H24">
        <v>16142271202</v>
      </c>
      <c r="I24">
        <v>0</v>
      </c>
      <c r="J24">
        <v>3476942693</v>
      </c>
      <c r="K24">
        <v>24628982767</v>
      </c>
      <c r="L24">
        <v>1521400</v>
      </c>
      <c r="M24">
        <v>23087229104</v>
      </c>
      <c r="N24">
        <v>31937830312</v>
      </c>
      <c r="O24">
        <v>3615800</v>
      </c>
      <c r="P24">
        <v>24489184269</v>
      </c>
      <c r="Q24">
        <v>1393776201</v>
      </c>
      <c r="R24">
        <v>0</v>
      </c>
      <c r="S24">
        <v>1357327997</v>
      </c>
      <c r="T24">
        <v>1650093940</v>
      </c>
      <c r="U24">
        <v>0</v>
      </c>
      <c r="V24">
        <v>1414957584</v>
      </c>
      <c r="W24">
        <v>17990534</v>
      </c>
      <c r="X24">
        <v>4860614</v>
      </c>
      <c r="Y24">
        <v>903135</v>
      </c>
      <c r="Z24">
        <v>253336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:T29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17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74"/>
      <c r="R1" s="175"/>
      <c r="S1" s="295" t="s">
        <v>126</v>
      </c>
      <c r="T1" s="295"/>
    </row>
    <row r="2" spans="1:20" ht="21" customHeight="1">
      <c r="A2" s="296" t="s">
        <v>127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21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297" t="s">
        <v>176</v>
      </c>
      <c r="S3" s="297"/>
      <c r="T3" s="297"/>
    </row>
    <row r="4" spans="1:20" ht="15" customHeight="1">
      <c r="A4" s="298" t="s">
        <v>128</v>
      </c>
      <c r="B4" s="300" t="s">
        <v>129</v>
      </c>
      <c r="C4" s="301"/>
      <c r="D4" s="301"/>
      <c r="E4" s="301"/>
      <c r="F4" s="301"/>
      <c r="G4" s="301"/>
      <c r="H4" s="301"/>
      <c r="I4" s="301"/>
      <c r="J4" s="302"/>
      <c r="K4" s="300" t="s">
        <v>130</v>
      </c>
      <c r="L4" s="301"/>
      <c r="M4" s="301"/>
      <c r="N4" s="301"/>
      <c r="O4" s="302"/>
      <c r="P4" s="300" t="s">
        <v>131</v>
      </c>
      <c r="Q4" s="301"/>
      <c r="R4" s="301"/>
      <c r="S4" s="301"/>
      <c r="T4" s="303"/>
    </row>
    <row r="5" spans="1:20" ht="15" customHeight="1">
      <c r="A5" s="299"/>
      <c r="B5" s="176" t="s">
        <v>132</v>
      </c>
      <c r="C5" s="177" t="s">
        <v>133</v>
      </c>
      <c r="D5" s="177" t="s">
        <v>134</v>
      </c>
      <c r="E5" s="177" t="s">
        <v>135</v>
      </c>
      <c r="F5" s="177" t="s">
        <v>136</v>
      </c>
      <c r="G5" s="177" t="s">
        <v>134</v>
      </c>
      <c r="H5" s="177" t="s">
        <v>137</v>
      </c>
      <c r="I5" s="177" t="s">
        <v>138</v>
      </c>
      <c r="J5" s="178" t="s">
        <v>134</v>
      </c>
      <c r="K5" s="179" t="s">
        <v>133</v>
      </c>
      <c r="L5" s="177" t="s">
        <v>135</v>
      </c>
      <c r="M5" s="177" t="s">
        <v>136</v>
      </c>
      <c r="N5" s="177" t="s">
        <v>137</v>
      </c>
      <c r="O5" s="180" t="s">
        <v>138</v>
      </c>
      <c r="P5" s="179" t="s">
        <v>133</v>
      </c>
      <c r="Q5" s="177" t="s">
        <v>135</v>
      </c>
      <c r="R5" s="177" t="s">
        <v>136</v>
      </c>
      <c r="S5" s="177" t="s">
        <v>137</v>
      </c>
      <c r="T5" s="181" t="s">
        <v>138</v>
      </c>
    </row>
    <row r="6" spans="1:20" ht="15" customHeight="1">
      <c r="A6" s="182" t="s">
        <v>139</v>
      </c>
      <c r="B6" s="183">
        <v>495644</v>
      </c>
      <c r="C6" s="184">
        <v>1171702</v>
      </c>
      <c r="D6" s="184">
        <v>251</v>
      </c>
      <c r="E6" s="184">
        <v>851</v>
      </c>
      <c r="F6" s="184">
        <v>1108</v>
      </c>
      <c r="G6" s="184">
        <v>-257</v>
      </c>
      <c r="H6" s="184">
        <v>3002</v>
      </c>
      <c r="I6" s="184">
        <v>2494</v>
      </c>
      <c r="J6" s="185">
        <v>508</v>
      </c>
      <c r="K6" s="183">
        <v>554187</v>
      </c>
      <c r="L6" s="184">
        <v>452</v>
      </c>
      <c r="M6" s="184">
        <v>555</v>
      </c>
      <c r="N6" s="184">
        <v>1546</v>
      </c>
      <c r="O6" s="186">
        <v>1306</v>
      </c>
      <c r="P6" s="183">
        <v>617515</v>
      </c>
      <c r="Q6" s="184">
        <v>399</v>
      </c>
      <c r="R6" s="184">
        <v>553</v>
      </c>
      <c r="S6" s="184">
        <v>1456</v>
      </c>
      <c r="T6" s="187">
        <v>1188</v>
      </c>
    </row>
    <row r="7" spans="1:20" ht="15" customHeight="1">
      <c r="A7" s="188" t="s">
        <v>140</v>
      </c>
      <c r="B7" s="189">
        <v>474189</v>
      </c>
      <c r="C7" s="190">
        <v>1115924</v>
      </c>
      <c r="D7" s="190">
        <v>272</v>
      </c>
      <c r="E7" s="190">
        <v>822</v>
      </c>
      <c r="F7" s="190">
        <v>1061</v>
      </c>
      <c r="G7" s="190">
        <v>-239</v>
      </c>
      <c r="H7" s="190">
        <v>2873</v>
      </c>
      <c r="I7" s="190">
        <v>2362</v>
      </c>
      <c r="J7" s="191">
        <v>511</v>
      </c>
      <c r="K7" s="189">
        <v>527778</v>
      </c>
      <c r="L7" s="190">
        <v>432</v>
      </c>
      <c r="M7" s="190">
        <v>529</v>
      </c>
      <c r="N7" s="190">
        <v>1476</v>
      </c>
      <c r="O7" s="192">
        <v>1227</v>
      </c>
      <c r="P7" s="189">
        <v>588146</v>
      </c>
      <c r="Q7" s="190">
        <v>390</v>
      </c>
      <c r="R7" s="190">
        <v>532</v>
      </c>
      <c r="S7" s="190">
        <v>1397</v>
      </c>
      <c r="T7" s="193">
        <v>1135</v>
      </c>
    </row>
    <row r="8" spans="1:20" ht="15" customHeight="1">
      <c r="A8" s="188" t="s">
        <v>141</v>
      </c>
      <c r="B8" s="189">
        <v>21455</v>
      </c>
      <c r="C8" s="190">
        <v>55778</v>
      </c>
      <c r="D8" s="190">
        <v>-21</v>
      </c>
      <c r="E8" s="190">
        <v>29</v>
      </c>
      <c r="F8" s="190">
        <v>47</v>
      </c>
      <c r="G8" s="190">
        <v>-18</v>
      </c>
      <c r="H8" s="190">
        <v>129</v>
      </c>
      <c r="I8" s="190">
        <v>132</v>
      </c>
      <c r="J8" s="191">
        <v>-3</v>
      </c>
      <c r="K8" s="189">
        <v>26409</v>
      </c>
      <c r="L8" s="190">
        <v>20</v>
      </c>
      <c r="M8" s="190">
        <v>26</v>
      </c>
      <c r="N8" s="190">
        <v>70</v>
      </c>
      <c r="O8" s="192">
        <v>79</v>
      </c>
      <c r="P8" s="189">
        <v>29369</v>
      </c>
      <c r="Q8" s="190">
        <v>9</v>
      </c>
      <c r="R8" s="190">
        <v>21</v>
      </c>
      <c r="S8" s="190">
        <v>59</v>
      </c>
      <c r="T8" s="193">
        <v>53</v>
      </c>
    </row>
    <row r="9" spans="1:20" ht="15" customHeight="1">
      <c r="A9" s="194" t="s">
        <v>142</v>
      </c>
      <c r="B9" s="195">
        <v>208644</v>
      </c>
      <c r="C9" s="196">
        <v>477788</v>
      </c>
      <c r="D9" s="196">
        <v>84</v>
      </c>
      <c r="E9" s="196">
        <v>414</v>
      </c>
      <c r="F9" s="196">
        <v>343</v>
      </c>
      <c r="G9" s="196">
        <v>71</v>
      </c>
      <c r="H9" s="196">
        <v>917</v>
      </c>
      <c r="I9" s="196">
        <v>904</v>
      </c>
      <c r="J9" s="197">
        <v>13</v>
      </c>
      <c r="K9" s="195">
        <v>229221</v>
      </c>
      <c r="L9" s="196">
        <v>210</v>
      </c>
      <c r="M9" s="196">
        <v>175</v>
      </c>
      <c r="N9" s="196">
        <v>473</v>
      </c>
      <c r="O9" s="198">
        <v>517</v>
      </c>
      <c r="P9" s="195">
        <v>248567</v>
      </c>
      <c r="Q9" s="196">
        <v>204</v>
      </c>
      <c r="R9" s="196">
        <v>168</v>
      </c>
      <c r="S9" s="196">
        <v>444</v>
      </c>
      <c r="T9" s="199">
        <v>387</v>
      </c>
    </row>
    <row r="10" spans="1:20" ht="15" customHeight="1">
      <c r="A10" s="194" t="s">
        <v>143</v>
      </c>
      <c r="B10" s="195">
        <v>55921</v>
      </c>
      <c r="C10" s="196">
        <v>121422</v>
      </c>
      <c r="D10" s="196">
        <v>480</v>
      </c>
      <c r="E10" s="196">
        <v>70</v>
      </c>
      <c r="F10" s="196">
        <v>104</v>
      </c>
      <c r="G10" s="196">
        <v>-34</v>
      </c>
      <c r="H10" s="196">
        <v>974</v>
      </c>
      <c r="I10" s="196">
        <v>460</v>
      </c>
      <c r="J10" s="197">
        <v>514</v>
      </c>
      <c r="K10" s="195">
        <v>55289</v>
      </c>
      <c r="L10" s="196">
        <v>36</v>
      </c>
      <c r="M10" s="196">
        <v>59</v>
      </c>
      <c r="N10" s="196">
        <v>455</v>
      </c>
      <c r="O10" s="198">
        <v>233</v>
      </c>
      <c r="P10" s="195">
        <v>66133</v>
      </c>
      <c r="Q10" s="196">
        <v>34</v>
      </c>
      <c r="R10" s="196">
        <v>45</v>
      </c>
      <c r="S10" s="196">
        <v>519</v>
      </c>
      <c r="T10" s="199">
        <v>227</v>
      </c>
    </row>
    <row r="11" spans="1:20" ht="15" customHeight="1">
      <c r="A11" s="194" t="s">
        <v>144</v>
      </c>
      <c r="B11" s="195">
        <v>35533</v>
      </c>
      <c r="C11" s="196">
        <v>84109</v>
      </c>
      <c r="D11" s="196">
        <v>4</v>
      </c>
      <c r="E11" s="196">
        <v>75</v>
      </c>
      <c r="F11" s="196">
        <v>89</v>
      </c>
      <c r="G11" s="196">
        <v>-14</v>
      </c>
      <c r="H11" s="196">
        <v>216</v>
      </c>
      <c r="I11" s="196">
        <v>198</v>
      </c>
      <c r="J11" s="197">
        <v>18</v>
      </c>
      <c r="K11" s="195">
        <v>40316</v>
      </c>
      <c r="L11" s="196">
        <v>38</v>
      </c>
      <c r="M11" s="196">
        <v>44</v>
      </c>
      <c r="N11" s="196">
        <v>146</v>
      </c>
      <c r="O11" s="198">
        <v>113</v>
      </c>
      <c r="P11" s="195">
        <v>43793</v>
      </c>
      <c r="Q11" s="196">
        <v>37</v>
      </c>
      <c r="R11" s="196">
        <v>45</v>
      </c>
      <c r="S11" s="196">
        <v>70</v>
      </c>
      <c r="T11" s="199">
        <v>85</v>
      </c>
    </row>
    <row r="12" spans="1:20" ht="15" customHeight="1">
      <c r="A12" s="194" t="s">
        <v>145</v>
      </c>
      <c r="B12" s="195">
        <v>25842</v>
      </c>
      <c r="C12" s="196">
        <v>67886</v>
      </c>
      <c r="D12" s="196">
        <v>-17</v>
      </c>
      <c r="E12" s="196">
        <v>46</v>
      </c>
      <c r="F12" s="196">
        <v>80</v>
      </c>
      <c r="G12" s="196">
        <v>-34</v>
      </c>
      <c r="H12" s="196">
        <v>129</v>
      </c>
      <c r="I12" s="196">
        <v>112</v>
      </c>
      <c r="J12" s="197">
        <v>17</v>
      </c>
      <c r="K12" s="195">
        <v>32157</v>
      </c>
      <c r="L12" s="196">
        <v>28</v>
      </c>
      <c r="M12" s="196">
        <v>32</v>
      </c>
      <c r="N12" s="196">
        <v>51</v>
      </c>
      <c r="O12" s="198">
        <v>59</v>
      </c>
      <c r="P12" s="195">
        <v>35729</v>
      </c>
      <c r="Q12" s="196">
        <v>18</v>
      </c>
      <c r="R12" s="196">
        <v>48</v>
      </c>
      <c r="S12" s="196">
        <v>78</v>
      </c>
      <c r="T12" s="199">
        <v>53</v>
      </c>
    </row>
    <row r="13" spans="1:20" ht="15" customHeight="1">
      <c r="A13" s="194" t="s">
        <v>146</v>
      </c>
      <c r="B13" s="195">
        <v>30546</v>
      </c>
      <c r="C13" s="196">
        <v>73286</v>
      </c>
      <c r="D13" s="196">
        <v>-31</v>
      </c>
      <c r="E13" s="196">
        <v>46</v>
      </c>
      <c r="F13" s="196">
        <v>75</v>
      </c>
      <c r="G13" s="196">
        <v>-29</v>
      </c>
      <c r="H13" s="196">
        <v>102</v>
      </c>
      <c r="I13" s="196">
        <v>104</v>
      </c>
      <c r="J13" s="197">
        <v>-2</v>
      </c>
      <c r="K13" s="195">
        <v>33790</v>
      </c>
      <c r="L13" s="196">
        <v>27</v>
      </c>
      <c r="M13" s="196">
        <v>52</v>
      </c>
      <c r="N13" s="196">
        <v>66</v>
      </c>
      <c r="O13" s="198">
        <v>43</v>
      </c>
      <c r="P13" s="195">
        <v>39496</v>
      </c>
      <c r="Q13" s="196">
        <v>19</v>
      </c>
      <c r="R13" s="196">
        <v>23</v>
      </c>
      <c r="S13" s="196">
        <v>36</v>
      </c>
      <c r="T13" s="199">
        <v>61</v>
      </c>
    </row>
    <row r="14" spans="1:20" ht="15" customHeight="1">
      <c r="A14" s="194" t="s">
        <v>147</v>
      </c>
      <c r="B14" s="195">
        <v>15447</v>
      </c>
      <c r="C14" s="196">
        <v>39359</v>
      </c>
      <c r="D14" s="196">
        <v>-64</v>
      </c>
      <c r="E14" s="196">
        <v>12</v>
      </c>
      <c r="F14" s="196">
        <v>57</v>
      </c>
      <c r="G14" s="196">
        <v>-45</v>
      </c>
      <c r="H14" s="196">
        <v>50</v>
      </c>
      <c r="I14" s="196">
        <v>69</v>
      </c>
      <c r="J14" s="197">
        <v>-19</v>
      </c>
      <c r="K14" s="195">
        <v>18461</v>
      </c>
      <c r="L14" s="196">
        <v>6</v>
      </c>
      <c r="M14" s="196">
        <v>28</v>
      </c>
      <c r="N14" s="196">
        <v>31</v>
      </c>
      <c r="O14" s="198">
        <v>33</v>
      </c>
      <c r="P14" s="195">
        <v>20898</v>
      </c>
      <c r="Q14" s="196">
        <v>6</v>
      </c>
      <c r="R14" s="196">
        <v>29</v>
      </c>
      <c r="S14" s="196">
        <v>19</v>
      </c>
      <c r="T14" s="199">
        <v>36</v>
      </c>
    </row>
    <row r="15" spans="1:20" ht="15" customHeight="1">
      <c r="A15" s="194" t="s">
        <v>148</v>
      </c>
      <c r="B15" s="195">
        <v>7714</v>
      </c>
      <c r="C15" s="196">
        <v>18432</v>
      </c>
      <c r="D15" s="196">
        <v>-20</v>
      </c>
      <c r="E15" s="196">
        <v>8</v>
      </c>
      <c r="F15" s="196">
        <v>31</v>
      </c>
      <c r="G15" s="196">
        <v>-23</v>
      </c>
      <c r="H15" s="196">
        <v>23</v>
      </c>
      <c r="I15" s="196">
        <v>20</v>
      </c>
      <c r="J15" s="197">
        <v>3</v>
      </c>
      <c r="K15" s="195">
        <v>8594</v>
      </c>
      <c r="L15" s="196">
        <v>3</v>
      </c>
      <c r="M15" s="196">
        <v>14</v>
      </c>
      <c r="N15" s="196">
        <v>12</v>
      </c>
      <c r="O15" s="198">
        <v>13</v>
      </c>
      <c r="P15" s="195">
        <v>9838</v>
      </c>
      <c r="Q15" s="196">
        <v>5</v>
      </c>
      <c r="R15" s="196">
        <v>17</v>
      </c>
      <c r="S15" s="196">
        <v>11</v>
      </c>
      <c r="T15" s="199">
        <v>7</v>
      </c>
    </row>
    <row r="16" spans="1:20" ht="15" customHeight="1">
      <c r="A16" s="194" t="s">
        <v>149</v>
      </c>
      <c r="B16" s="195">
        <v>9461</v>
      </c>
      <c r="C16" s="196">
        <v>22796</v>
      </c>
      <c r="D16" s="196">
        <v>-26</v>
      </c>
      <c r="E16" s="196">
        <v>12</v>
      </c>
      <c r="F16" s="196">
        <v>36</v>
      </c>
      <c r="G16" s="196">
        <v>-24</v>
      </c>
      <c r="H16" s="196">
        <v>38</v>
      </c>
      <c r="I16" s="196">
        <v>40</v>
      </c>
      <c r="J16" s="197">
        <v>-2</v>
      </c>
      <c r="K16" s="195">
        <v>10557</v>
      </c>
      <c r="L16" s="196">
        <v>7</v>
      </c>
      <c r="M16" s="196">
        <v>18</v>
      </c>
      <c r="N16" s="196">
        <v>18</v>
      </c>
      <c r="O16" s="198">
        <v>22</v>
      </c>
      <c r="P16" s="195">
        <v>12239</v>
      </c>
      <c r="Q16" s="196">
        <v>5</v>
      </c>
      <c r="R16" s="196">
        <v>18</v>
      </c>
      <c r="S16" s="196">
        <v>20</v>
      </c>
      <c r="T16" s="199">
        <v>18</v>
      </c>
    </row>
    <row r="17" spans="1:20" ht="15" customHeight="1">
      <c r="A17" s="194" t="s">
        <v>150</v>
      </c>
      <c r="B17" s="195">
        <v>9591</v>
      </c>
      <c r="C17" s="196">
        <v>23014</v>
      </c>
      <c r="D17" s="196">
        <v>17</v>
      </c>
      <c r="E17" s="196">
        <v>13</v>
      </c>
      <c r="F17" s="196">
        <v>25</v>
      </c>
      <c r="G17" s="196">
        <v>-12</v>
      </c>
      <c r="H17" s="196">
        <v>67</v>
      </c>
      <c r="I17" s="196">
        <v>38</v>
      </c>
      <c r="J17" s="197">
        <v>29</v>
      </c>
      <c r="K17" s="195">
        <v>10783</v>
      </c>
      <c r="L17" s="196">
        <v>7</v>
      </c>
      <c r="M17" s="196">
        <v>13</v>
      </c>
      <c r="N17" s="196">
        <v>25</v>
      </c>
      <c r="O17" s="198">
        <v>16</v>
      </c>
      <c r="P17" s="195">
        <v>12231</v>
      </c>
      <c r="Q17" s="196">
        <v>6</v>
      </c>
      <c r="R17" s="196">
        <v>12</v>
      </c>
      <c r="S17" s="196">
        <v>42</v>
      </c>
      <c r="T17" s="199">
        <v>22</v>
      </c>
    </row>
    <row r="18" spans="1:20" ht="15" customHeight="1">
      <c r="A18" s="194" t="s">
        <v>151</v>
      </c>
      <c r="B18" s="195">
        <v>12139</v>
      </c>
      <c r="C18" s="196">
        <v>30312</v>
      </c>
      <c r="D18" s="196">
        <v>5</v>
      </c>
      <c r="E18" s="196">
        <v>22</v>
      </c>
      <c r="F18" s="196">
        <v>40</v>
      </c>
      <c r="G18" s="196">
        <v>-18</v>
      </c>
      <c r="H18" s="196">
        <v>80</v>
      </c>
      <c r="I18" s="196">
        <v>57</v>
      </c>
      <c r="J18" s="197">
        <v>23</v>
      </c>
      <c r="K18" s="195">
        <v>14488</v>
      </c>
      <c r="L18" s="196">
        <v>10</v>
      </c>
      <c r="M18" s="196">
        <v>20</v>
      </c>
      <c r="N18" s="196">
        <v>45</v>
      </c>
      <c r="O18" s="198">
        <v>30</v>
      </c>
      <c r="P18" s="195">
        <v>15824</v>
      </c>
      <c r="Q18" s="196">
        <v>12</v>
      </c>
      <c r="R18" s="196">
        <v>20</v>
      </c>
      <c r="S18" s="196">
        <v>35</v>
      </c>
      <c r="T18" s="199">
        <v>27</v>
      </c>
    </row>
    <row r="19" spans="1:20" ht="15" customHeight="1">
      <c r="A19" s="194" t="s">
        <v>152</v>
      </c>
      <c r="B19" s="195">
        <v>22910</v>
      </c>
      <c r="C19" s="196">
        <v>56714</v>
      </c>
      <c r="D19" s="196">
        <v>-79</v>
      </c>
      <c r="E19" s="196">
        <v>36</v>
      </c>
      <c r="F19" s="196">
        <v>70</v>
      </c>
      <c r="G19" s="196">
        <v>-34</v>
      </c>
      <c r="H19" s="196">
        <v>80</v>
      </c>
      <c r="I19" s="196">
        <v>125</v>
      </c>
      <c r="J19" s="197">
        <v>-45</v>
      </c>
      <c r="K19" s="195">
        <v>26671</v>
      </c>
      <c r="L19" s="196">
        <v>21</v>
      </c>
      <c r="M19" s="196">
        <v>26</v>
      </c>
      <c r="N19" s="196">
        <v>41</v>
      </c>
      <c r="O19" s="198">
        <v>51</v>
      </c>
      <c r="P19" s="195">
        <v>30043</v>
      </c>
      <c r="Q19" s="196">
        <v>15</v>
      </c>
      <c r="R19" s="196">
        <v>44</v>
      </c>
      <c r="S19" s="196">
        <v>39</v>
      </c>
      <c r="T19" s="199">
        <v>74</v>
      </c>
    </row>
    <row r="20" spans="1:20" ht="15" customHeight="1">
      <c r="A20" s="194" t="s">
        <v>153</v>
      </c>
      <c r="B20" s="195">
        <v>14824</v>
      </c>
      <c r="C20" s="196">
        <v>37357</v>
      </c>
      <c r="D20" s="196">
        <v>-47</v>
      </c>
      <c r="E20" s="196">
        <v>22</v>
      </c>
      <c r="F20" s="196">
        <v>35</v>
      </c>
      <c r="G20" s="196">
        <v>-13</v>
      </c>
      <c r="H20" s="196">
        <v>45</v>
      </c>
      <c r="I20" s="196">
        <v>79</v>
      </c>
      <c r="J20" s="197">
        <v>-34</v>
      </c>
      <c r="K20" s="195">
        <v>17310</v>
      </c>
      <c r="L20" s="196">
        <v>12</v>
      </c>
      <c r="M20" s="196">
        <v>21</v>
      </c>
      <c r="N20" s="196">
        <v>22</v>
      </c>
      <c r="O20" s="198">
        <v>25</v>
      </c>
      <c r="P20" s="195">
        <v>20047</v>
      </c>
      <c r="Q20" s="196">
        <v>10</v>
      </c>
      <c r="R20" s="196">
        <v>14</v>
      </c>
      <c r="S20" s="196">
        <v>23</v>
      </c>
      <c r="T20" s="199">
        <v>54</v>
      </c>
    </row>
    <row r="21" spans="1:20" ht="15" customHeight="1">
      <c r="A21" s="194" t="s">
        <v>154</v>
      </c>
      <c r="B21" s="195">
        <v>13003</v>
      </c>
      <c r="C21" s="196">
        <v>33826</v>
      </c>
      <c r="D21" s="196">
        <v>-12</v>
      </c>
      <c r="E21" s="196">
        <v>31</v>
      </c>
      <c r="F21" s="196">
        <v>47</v>
      </c>
      <c r="G21" s="196">
        <v>-16</v>
      </c>
      <c r="H21" s="196">
        <v>108</v>
      </c>
      <c r="I21" s="196">
        <v>104</v>
      </c>
      <c r="J21" s="197">
        <v>4</v>
      </c>
      <c r="K21" s="195">
        <v>15971</v>
      </c>
      <c r="L21" s="196">
        <v>17</v>
      </c>
      <c r="M21" s="196">
        <v>17</v>
      </c>
      <c r="N21" s="196">
        <v>65</v>
      </c>
      <c r="O21" s="198">
        <v>43</v>
      </c>
      <c r="P21" s="195">
        <v>17855</v>
      </c>
      <c r="Q21" s="196">
        <v>14</v>
      </c>
      <c r="R21" s="196">
        <v>30</v>
      </c>
      <c r="S21" s="196">
        <v>43</v>
      </c>
      <c r="T21" s="199">
        <v>61</v>
      </c>
    </row>
    <row r="22" spans="1:20" ht="15" customHeight="1">
      <c r="A22" s="194" t="s">
        <v>155</v>
      </c>
      <c r="B22" s="195">
        <v>12614</v>
      </c>
      <c r="C22" s="196">
        <v>29623</v>
      </c>
      <c r="D22" s="196">
        <v>-22</v>
      </c>
      <c r="E22" s="196">
        <v>15</v>
      </c>
      <c r="F22" s="196">
        <v>29</v>
      </c>
      <c r="G22" s="196">
        <v>-14</v>
      </c>
      <c r="H22" s="196">
        <v>44</v>
      </c>
      <c r="I22" s="196">
        <v>52</v>
      </c>
      <c r="J22" s="197">
        <v>-8</v>
      </c>
      <c r="K22" s="195">
        <v>14170</v>
      </c>
      <c r="L22" s="196">
        <v>10</v>
      </c>
      <c r="M22" s="196">
        <v>10</v>
      </c>
      <c r="N22" s="196">
        <v>26</v>
      </c>
      <c r="O22" s="198">
        <v>29</v>
      </c>
      <c r="P22" s="195">
        <v>15453</v>
      </c>
      <c r="Q22" s="196">
        <v>5</v>
      </c>
      <c r="R22" s="196">
        <v>19</v>
      </c>
      <c r="S22" s="196">
        <v>18</v>
      </c>
      <c r="T22" s="199">
        <v>23</v>
      </c>
    </row>
    <row r="23" spans="1:20" ht="15" customHeight="1">
      <c r="A23" s="188" t="s">
        <v>156</v>
      </c>
      <c r="B23" s="189">
        <v>896</v>
      </c>
      <c r="C23" s="190">
        <v>2004</v>
      </c>
      <c r="D23" s="190">
        <v>-3</v>
      </c>
      <c r="E23" s="190">
        <v>0</v>
      </c>
      <c r="F23" s="190">
        <v>1</v>
      </c>
      <c r="G23" s="190">
        <v>-1</v>
      </c>
      <c r="H23" s="190">
        <v>0</v>
      </c>
      <c r="I23" s="190">
        <v>2</v>
      </c>
      <c r="J23" s="191">
        <v>-2</v>
      </c>
      <c r="K23" s="189">
        <v>923</v>
      </c>
      <c r="L23" s="190">
        <v>0</v>
      </c>
      <c r="M23" s="190">
        <v>1</v>
      </c>
      <c r="N23" s="190">
        <v>0</v>
      </c>
      <c r="O23" s="192">
        <v>0</v>
      </c>
      <c r="P23" s="189">
        <v>1081</v>
      </c>
      <c r="Q23" s="190">
        <v>0</v>
      </c>
      <c r="R23" s="190">
        <v>0</v>
      </c>
      <c r="S23" s="190">
        <v>0</v>
      </c>
      <c r="T23" s="193">
        <v>2</v>
      </c>
    </row>
    <row r="24" spans="1:20" ht="15" customHeight="1">
      <c r="A24" s="194" t="s">
        <v>157</v>
      </c>
      <c r="B24" s="195">
        <v>896</v>
      </c>
      <c r="C24" s="196">
        <v>2004</v>
      </c>
      <c r="D24" s="196">
        <v>-3</v>
      </c>
      <c r="E24" s="196">
        <v>0</v>
      </c>
      <c r="F24" s="196">
        <v>1</v>
      </c>
      <c r="G24" s="196">
        <v>-1</v>
      </c>
      <c r="H24" s="196">
        <v>0</v>
      </c>
      <c r="I24" s="196">
        <v>2</v>
      </c>
      <c r="J24" s="197">
        <v>-2</v>
      </c>
      <c r="K24" s="195">
        <v>923</v>
      </c>
      <c r="L24" s="196">
        <v>0</v>
      </c>
      <c r="M24" s="196">
        <v>1</v>
      </c>
      <c r="N24" s="196">
        <v>0</v>
      </c>
      <c r="O24" s="198">
        <v>0</v>
      </c>
      <c r="P24" s="195">
        <v>1081</v>
      </c>
      <c r="Q24" s="196">
        <v>0</v>
      </c>
      <c r="R24" s="196">
        <v>0</v>
      </c>
      <c r="S24" s="196">
        <v>0</v>
      </c>
      <c r="T24" s="199">
        <v>2</v>
      </c>
    </row>
    <row r="25" spans="1:20" ht="15" customHeight="1">
      <c r="A25" s="188" t="s">
        <v>158</v>
      </c>
      <c r="B25" s="189">
        <v>10877</v>
      </c>
      <c r="C25" s="190">
        <v>28017</v>
      </c>
      <c r="D25" s="190">
        <v>-15</v>
      </c>
      <c r="E25" s="190">
        <v>15</v>
      </c>
      <c r="F25" s="190">
        <v>19</v>
      </c>
      <c r="G25" s="190">
        <v>-4</v>
      </c>
      <c r="H25" s="190">
        <v>65</v>
      </c>
      <c r="I25" s="190">
        <v>76</v>
      </c>
      <c r="J25" s="191">
        <v>-11</v>
      </c>
      <c r="K25" s="189">
        <v>13306</v>
      </c>
      <c r="L25" s="190">
        <v>9</v>
      </c>
      <c r="M25" s="190">
        <v>11</v>
      </c>
      <c r="N25" s="190">
        <v>33</v>
      </c>
      <c r="O25" s="192">
        <v>45</v>
      </c>
      <c r="P25" s="189">
        <v>14711</v>
      </c>
      <c r="Q25" s="190">
        <v>6</v>
      </c>
      <c r="R25" s="190">
        <v>8</v>
      </c>
      <c r="S25" s="190">
        <v>32</v>
      </c>
      <c r="T25" s="193">
        <v>31</v>
      </c>
    </row>
    <row r="26" spans="1:20" ht="15" customHeight="1">
      <c r="A26" s="194" t="s">
        <v>159</v>
      </c>
      <c r="B26" s="195">
        <v>10877</v>
      </c>
      <c r="C26" s="196">
        <v>28017</v>
      </c>
      <c r="D26" s="196">
        <v>-15</v>
      </c>
      <c r="E26" s="196">
        <v>15</v>
      </c>
      <c r="F26" s="196">
        <v>19</v>
      </c>
      <c r="G26" s="196">
        <v>-4</v>
      </c>
      <c r="H26" s="196">
        <v>65</v>
      </c>
      <c r="I26" s="196">
        <v>76</v>
      </c>
      <c r="J26" s="197">
        <v>-11</v>
      </c>
      <c r="K26" s="195">
        <v>13306</v>
      </c>
      <c r="L26" s="196">
        <v>9</v>
      </c>
      <c r="M26" s="196">
        <v>11</v>
      </c>
      <c r="N26" s="196">
        <v>33</v>
      </c>
      <c r="O26" s="198">
        <v>45</v>
      </c>
      <c r="P26" s="195">
        <v>14711</v>
      </c>
      <c r="Q26" s="196">
        <v>6</v>
      </c>
      <c r="R26" s="196">
        <v>8</v>
      </c>
      <c r="S26" s="196">
        <v>32</v>
      </c>
      <c r="T26" s="199">
        <v>31</v>
      </c>
    </row>
    <row r="27" spans="1:20" ht="15" customHeight="1">
      <c r="A27" s="188" t="s">
        <v>160</v>
      </c>
      <c r="B27" s="189">
        <v>9682</v>
      </c>
      <c r="C27" s="190">
        <v>25757</v>
      </c>
      <c r="D27" s="190">
        <v>-3</v>
      </c>
      <c r="E27" s="190">
        <v>14</v>
      </c>
      <c r="F27" s="190">
        <v>27</v>
      </c>
      <c r="G27" s="190">
        <v>-13</v>
      </c>
      <c r="H27" s="190">
        <v>64</v>
      </c>
      <c r="I27" s="190">
        <v>54</v>
      </c>
      <c r="J27" s="191">
        <v>10</v>
      </c>
      <c r="K27" s="189">
        <v>12180</v>
      </c>
      <c r="L27" s="190">
        <v>11</v>
      </c>
      <c r="M27" s="190">
        <v>14</v>
      </c>
      <c r="N27" s="190">
        <v>37</v>
      </c>
      <c r="O27" s="192">
        <v>34</v>
      </c>
      <c r="P27" s="189">
        <v>13577</v>
      </c>
      <c r="Q27" s="190">
        <v>3</v>
      </c>
      <c r="R27" s="190">
        <v>13</v>
      </c>
      <c r="S27" s="190">
        <v>27</v>
      </c>
      <c r="T27" s="193">
        <v>20</v>
      </c>
    </row>
    <row r="28" spans="1:20" ht="15" customHeight="1">
      <c r="A28" s="194" t="s">
        <v>161</v>
      </c>
      <c r="B28" s="195">
        <v>3602</v>
      </c>
      <c r="C28" s="196">
        <v>9791</v>
      </c>
      <c r="D28" s="196">
        <v>-9</v>
      </c>
      <c r="E28" s="196">
        <v>5</v>
      </c>
      <c r="F28" s="196">
        <v>12</v>
      </c>
      <c r="G28" s="196">
        <v>-7</v>
      </c>
      <c r="H28" s="196">
        <v>12</v>
      </c>
      <c r="I28" s="196">
        <v>14</v>
      </c>
      <c r="J28" s="197">
        <v>-2</v>
      </c>
      <c r="K28" s="195">
        <v>4572</v>
      </c>
      <c r="L28" s="196">
        <v>5</v>
      </c>
      <c r="M28" s="196">
        <v>6</v>
      </c>
      <c r="N28" s="196">
        <v>7</v>
      </c>
      <c r="O28" s="198">
        <v>10</v>
      </c>
      <c r="P28" s="195">
        <v>5219</v>
      </c>
      <c r="Q28" s="196">
        <v>0</v>
      </c>
      <c r="R28" s="196">
        <v>6</v>
      </c>
      <c r="S28" s="196">
        <v>5</v>
      </c>
      <c r="T28" s="199">
        <v>4</v>
      </c>
    </row>
    <row r="29" spans="1:20" ht="15" customHeight="1" thickBot="1">
      <c r="A29" s="200" t="s">
        <v>162</v>
      </c>
      <c r="B29" s="201">
        <v>6080</v>
      </c>
      <c r="C29" s="202">
        <v>15966</v>
      </c>
      <c r="D29" s="202">
        <v>6</v>
      </c>
      <c r="E29" s="202">
        <v>9</v>
      </c>
      <c r="F29" s="202">
        <v>15</v>
      </c>
      <c r="G29" s="202">
        <v>-6</v>
      </c>
      <c r="H29" s="202">
        <v>52</v>
      </c>
      <c r="I29" s="202">
        <v>40</v>
      </c>
      <c r="J29" s="203">
        <v>12</v>
      </c>
      <c r="K29" s="201">
        <v>7608</v>
      </c>
      <c r="L29" s="202">
        <v>6</v>
      </c>
      <c r="M29" s="202">
        <v>8</v>
      </c>
      <c r="N29" s="202">
        <v>30</v>
      </c>
      <c r="O29" s="204">
        <v>24</v>
      </c>
      <c r="P29" s="201">
        <v>8358</v>
      </c>
      <c r="Q29" s="202">
        <v>3</v>
      </c>
      <c r="R29" s="202">
        <v>7</v>
      </c>
      <c r="S29" s="202">
        <v>22</v>
      </c>
      <c r="T29" s="205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2" sqref="A2:T2"/>
    </sheetView>
  </sheetViews>
  <sheetFormatPr defaultColWidth="8.00390625" defaultRowHeight="15"/>
  <cols>
    <col min="1" max="1" width="11.28125" style="0" customWidth="1"/>
    <col min="2" max="2" width="8.7109375" style="0" customWidth="1"/>
    <col min="3" max="3" width="9.421875" style="0" customWidth="1"/>
    <col min="4" max="4" width="6.8515625" style="0" bestFit="1" customWidth="1"/>
    <col min="5" max="8" width="5.8515625" style="0" customWidth="1"/>
    <col min="9" max="10" width="6.8515625" style="0" bestFit="1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1.25" customHeight="1">
      <c r="A1" s="17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74"/>
      <c r="R1" s="175"/>
      <c r="S1" s="295" t="s">
        <v>126</v>
      </c>
      <c r="T1" s="295"/>
    </row>
    <row r="2" spans="1:20" ht="18.75" customHeight="1">
      <c r="A2" s="296" t="s">
        <v>127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0" ht="18.7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297" t="s">
        <v>177</v>
      </c>
      <c r="S3" s="297"/>
      <c r="T3" s="297"/>
    </row>
    <row r="4" spans="1:20" ht="20.25" customHeight="1">
      <c r="A4" s="298" t="s">
        <v>128</v>
      </c>
      <c r="B4" s="300" t="s">
        <v>129</v>
      </c>
      <c r="C4" s="301"/>
      <c r="D4" s="301"/>
      <c r="E4" s="301"/>
      <c r="F4" s="301"/>
      <c r="G4" s="301"/>
      <c r="H4" s="301"/>
      <c r="I4" s="301"/>
      <c r="J4" s="302"/>
      <c r="K4" s="300" t="s">
        <v>130</v>
      </c>
      <c r="L4" s="301"/>
      <c r="M4" s="301"/>
      <c r="N4" s="301"/>
      <c r="O4" s="302"/>
      <c r="P4" s="300" t="s">
        <v>131</v>
      </c>
      <c r="Q4" s="301"/>
      <c r="R4" s="301"/>
      <c r="S4" s="301"/>
      <c r="T4" s="303"/>
    </row>
    <row r="5" spans="1:20" ht="20.25" customHeight="1">
      <c r="A5" s="299"/>
      <c r="B5" s="176" t="s">
        <v>132</v>
      </c>
      <c r="C5" s="177" t="s">
        <v>133</v>
      </c>
      <c r="D5" s="177" t="s">
        <v>134</v>
      </c>
      <c r="E5" s="177" t="s">
        <v>135</v>
      </c>
      <c r="F5" s="177" t="s">
        <v>136</v>
      </c>
      <c r="G5" s="177" t="s">
        <v>134</v>
      </c>
      <c r="H5" s="177" t="s">
        <v>137</v>
      </c>
      <c r="I5" s="177" t="s">
        <v>138</v>
      </c>
      <c r="J5" s="178" t="s">
        <v>134</v>
      </c>
      <c r="K5" s="179" t="s">
        <v>133</v>
      </c>
      <c r="L5" s="177" t="s">
        <v>135</v>
      </c>
      <c r="M5" s="177" t="s">
        <v>136</v>
      </c>
      <c r="N5" s="177" t="s">
        <v>137</v>
      </c>
      <c r="O5" s="180" t="s">
        <v>138</v>
      </c>
      <c r="P5" s="179" t="s">
        <v>133</v>
      </c>
      <c r="Q5" s="177" t="s">
        <v>135</v>
      </c>
      <c r="R5" s="177" t="s">
        <v>136</v>
      </c>
      <c r="S5" s="177" t="s">
        <v>137</v>
      </c>
      <c r="T5" s="181" t="s">
        <v>138</v>
      </c>
    </row>
    <row r="6" spans="1:20" ht="18.75" customHeight="1">
      <c r="A6" s="182" t="s">
        <v>139</v>
      </c>
      <c r="B6" s="183">
        <v>498661</v>
      </c>
      <c r="C6" s="184">
        <v>1164703</v>
      </c>
      <c r="D6" s="184">
        <v>287</v>
      </c>
      <c r="E6" s="184">
        <v>802</v>
      </c>
      <c r="F6" s="184">
        <v>1071</v>
      </c>
      <c r="G6" s="184">
        <v>-269</v>
      </c>
      <c r="H6" s="184">
        <v>3396</v>
      </c>
      <c r="I6" s="184">
        <v>2840</v>
      </c>
      <c r="J6" s="185">
        <v>556</v>
      </c>
      <c r="K6" s="183">
        <v>551228</v>
      </c>
      <c r="L6" s="184">
        <v>436</v>
      </c>
      <c r="M6" s="184">
        <v>552</v>
      </c>
      <c r="N6" s="184">
        <v>1783</v>
      </c>
      <c r="O6" s="186">
        <v>1489</v>
      </c>
      <c r="P6" s="183">
        <v>613475</v>
      </c>
      <c r="Q6" s="184">
        <v>366</v>
      </c>
      <c r="R6" s="184">
        <v>519</v>
      </c>
      <c r="S6" s="184">
        <v>1613</v>
      </c>
      <c r="T6" s="187">
        <v>1351</v>
      </c>
    </row>
    <row r="7" spans="1:20" ht="18.75" customHeight="1">
      <c r="A7" s="188" t="s">
        <v>140</v>
      </c>
      <c r="B7" s="189">
        <v>477028</v>
      </c>
      <c r="C7" s="190">
        <v>1109406</v>
      </c>
      <c r="D7" s="190">
        <v>306</v>
      </c>
      <c r="E7" s="190">
        <v>770</v>
      </c>
      <c r="F7" s="190">
        <v>1016</v>
      </c>
      <c r="G7" s="190">
        <v>-246</v>
      </c>
      <c r="H7" s="190">
        <v>3241</v>
      </c>
      <c r="I7" s="190">
        <v>2689</v>
      </c>
      <c r="J7" s="191">
        <v>552</v>
      </c>
      <c r="K7" s="189">
        <v>525051</v>
      </c>
      <c r="L7" s="190">
        <v>423</v>
      </c>
      <c r="M7" s="190">
        <v>523</v>
      </c>
      <c r="N7" s="190">
        <v>1700</v>
      </c>
      <c r="O7" s="192">
        <v>1391</v>
      </c>
      <c r="P7" s="189">
        <v>584355</v>
      </c>
      <c r="Q7" s="190">
        <v>347</v>
      </c>
      <c r="R7" s="190">
        <v>493</v>
      </c>
      <c r="S7" s="190">
        <v>1541</v>
      </c>
      <c r="T7" s="193">
        <v>1298</v>
      </c>
    </row>
    <row r="8" spans="1:20" ht="18.75" customHeight="1">
      <c r="A8" s="188" t="s">
        <v>141</v>
      </c>
      <c r="B8" s="189">
        <v>21633</v>
      </c>
      <c r="C8" s="190">
        <v>55297</v>
      </c>
      <c r="D8" s="190">
        <v>-19</v>
      </c>
      <c r="E8" s="190">
        <v>32</v>
      </c>
      <c r="F8" s="190">
        <v>55</v>
      </c>
      <c r="G8" s="190">
        <v>-23</v>
      </c>
      <c r="H8" s="190">
        <v>155</v>
      </c>
      <c r="I8" s="190">
        <v>151</v>
      </c>
      <c r="J8" s="191">
        <v>4</v>
      </c>
      <c r="K8" s="189">
        <v>26177</v>
      </c>
      <c r="L8" s="190">
        <v>13</v>
      </c>
      <c r="M8" s="190">
        <v>29</v>
      </c>
      <c r="N8" s="190">
        <v>83</v>
      </c>
      <c r="O8" s="192">
        <v>98</v>
      </c>
      <c r="P8" s="189">
        <v>29120</v>
      </c>
      <c r="Q8" s="190">
        <v>19</v>
      </c>
      <c r="R8" s="190">
        <v>26</v>
      </c>
      <c r="S8" s="190">
        <v>72</v>
      </c>
      <c r="T8" s="193">
        <v>53</v>
      </c>
    </row>
    <row r="9" spans="1:20" ht="18.75" customHeight="1">
      <c r="A9" s="194" t="s">
        <v>142</v>
      </c>
      <c r="B9" s="195">
        <v>211037</v>
      </c>
      <c r="C9" s="196">
        <v>478151</v>
      </c>
      <c r="D9" s="196">
        <v>126</v>
      </c>
      <c r="E9" s="196">
        <v>390</v>
      </c>
      <c r="F9" s="196">
        <v>281</v>
      </c>
      <c r="G9" s="196">
        <v>109</v>
      </c>
      <c r="H9" s="196">
        <v>1100</v>
      </c>
      <c r="I9" s="196">
        <v>1083</v>
      </c>
      <c r="J9" s="197">
        <v>17</v>
      </c>
      <c r="K9" s="195">
        <v>229313</v>
      </c>
      <c r="L9" s="196">
        <v>223</v>
      </c>
      <c r="M9" s="196">
        <v>151</v>
      </c>
      <c r="N9" s="196">
        <v>584</v>
      </c>
      <c r="O9" s="198">
        <v>611</v>
      </c>
      <c r="P9" s="195">
        <v>248838</v>
      </c>
      <c r="Q9" s="196">
        <v>167</v>
      </c>
      <c r="R9" s="196">
        <v>130</v>
      </c>
      <c r="S9" s="196">
        <v>516</v>
      </c>
      <c r="T9" s="199">
        <v>472</v>
      </c>
    </row>
    <row r="10" spans="1:20" ht="18.75" customHeight="1">
      <c r="A10" s="194" t="s">
        <v>143</v>
      </c>
      <c r="B10" s="195">
        <v>56129</v>
      </c>
      <c r="C10" s="196">
        <v>120870</v>
      </c>
      <c r="D10" s="196">
        <v>521</v>
      </c>
      <c r="E10" s="196">
        <v>79</v>
      </c>
      <c r="F10" s="196">
        <v>118</v>
      </c>
      <c r="G10" s="196">
        <v>-39</v>
      </c>
      <c r="H10" s="196">
        <v>1013</v>
      </c>
      <c r="I10" s="196">
        <v>453</v>
      </c>
      <c r="J10" s="197">
        <v>560</v>
      </c>
      <c r="K10" s="195">
        <v>55180</v>
      </c>
      <c r="L10" s="196">
        <v>43</v>
      </c>
      <c r="M10" s="196">
        <v>50</v>
      </c>
      <c r="N10" s="196">
        <v>525</v>
      </c>
      <c r="O10" s="198">
        <v>205</v>
      </c>
      <c r="P10" s="195">
        <v>65690</v>
      </c>
      <c r="Q10" s="196">
        <v>36</v>
      </c>
      <c r="R10" s="196">
        <v>68</v>
      </c>
      <c r="S10" s="196">
        <v>488</v>
      </c>
      <c r="T10" s="199">
        <v>248</v>
      </c>
    </row>
    <row r="11" spans="1:20" ht="18.75" customHeight="1">
      <c r="A11" s="194" t="s">
        <v>144</v>
      </c>
      <c r="B11" s="195">
        <v>35927</v>
      </c>
      <c r="C11" s="196">
        <v>84021</v>
      </c>
      <c r="D11" s="196">
        <v>17</v>
      </c>
      <c r="E11" s="196">
        <v>72</v>
      </c>
      <c r="F11" s="196">
        <v>78</v>
      </c>
      <c r="G11" s="196">
        <v>-6</v>
      </c>
      <c r="H11" s="196">
        <v>245</v>
      </c>
      <c r="I11" s="196">
        <v>222</v>
      </c>
      <c r="J11" s="197">
        <v>23</v>
      </c>
      <c r="K11" s="195">
        <v>40405</v>
      </c>
      <c r="L11" s="196">
        <v>42</v>
      </c>
      <c r="M11" s="196">
        <v>38</v>
      </c>
      <c r="N11" s="196">
        <v>151</v>
      </c>
      <c r="O11" s="198">
        <v>136</v>
      </c>
      <c r="P11" s="195">
        <v>43616</v>
      </c>
      <c r="Q11" s="196">
        <v>30</v>
      </c>
      <c r="R11" s="196">
        <v>40</v>
      </c>
      <c r="S11" s="196">
        <v>94</v>
      </c>
      <c r="T11" s="199">
        <v>86</v>
      </c>
    </row>
    <row r="12" spans="1:20" ht="18.75" customHeight="1">
      <c r="A12" s="194" t="s">
        <v>145</v>
      </c>
      <c r="B12" s="195">
        <v>25860</v>
      </c>
      <c r="C12" s="196">
        <v>66876</v>
      </c>
      <c r="D12" s="196">
        <v>-25</v>
      </c>
      <c r="E12" s="196">
        <v>31</v>
      </c>
      <c r="F12" s="196">
        <v>83</v>
      </c>
      <c r="G12" s="196">
        <v>-52</v>
      </c>
      <c r="H12" s="196">
        <v>140</v>
      </c>
      <c r="I12" s="196">
        <v>113</v>
      </c>
      <c r="J12" s="197">
        <v>27</v>
      </c>
      <c r="K12" s="195">
        <v>31655</v>
      </c>
      <c r="L12" s="196">
        <v>17</v>
      </c>
      <c r="M12" s="196">
        <v>54</v>
      </c>
      <c r="N12" s="196">
        <v>52</v>
      </c>
      <c r="O12" s="198">
        <v>47</v>
      </c>
      <c r="P12" s="195">
        <v>35221</v>
      </c>
      <c r="Q12" s="196">
        <v>14</v>
      </c>
      <c r="R12" s="196">
        <v>29</v>
      </c>
      <c r="S12" s="196">
        <v>88</v>
      </c>
      <c r="T12" s="199">
        <v>66</v>
      </c>
    </row>
    <row r="13" spans="1:20" ht="18.75" customHeight="1">
      <c r="A13" s="194" t="s">
        <v>146</v>
      </c>
      <c r="B13" s="195">
        <v>30530</v>
      </c>
      <c r="C13" s="196">
        <v>72250</v>
      </c>
      <c r="D13" s="196">
        <v>-49</v>
      </c>
      <c r="E13" s="196">
        <v>46</v>
      </c>
      <c r="F13" s="196">
        <v>86</v>
      </c>
      <c r="G13" s="196">
        <v>-40</v>
      </c>
      <c r="H13" s="196">
        <v>112</v>
      </c>
      <c r="I13" s="196">
        <v>121</v>
      </c>
      <c r="J13" s="197">
        <v>-9</v>
      </c>
      <c r="K13" s="195">
        <v>33319</v>
      </c>
      <c r="L13" s="196">
        <v>22</v>
      </c>
      <c r="M13" s="196">
        <v>47</v>
      </c>
      <c r="N13" s="196">
        <v>65</v>
      </c>
      <c r="O13" s="198">
        <v>72</v>
      </c>
      <c r="P13" s="195">
        <v>38931</v>
      </c>
      <c r="Q13" s="196">
        <v>24</v>
      </c>
      <c r="R13" s="196">
        <v>39</v>
      </c>
      <c r="S13" s="196">
        <v>47</v>
      </c>
      <c r="T13" s="199">
        <v>49</v>
      </c>
    </row>
    <row r="14" spans="1:20" ht="18.75" customHeight="1">
      <c r="A14" s="194" t="s">
        <v>147</v>
      </c>
      <c r="B14" s="195">
        <v>15370</v>
      </c>
      <c r="C14" s="196">
        <v>38726</v>
      </c>
      <c r="D14" s="196">
        <v>-32</v>
      </c>
      <c r="E14" s="196">
        <v>20</v>
      </c>
      <c r="F14" s="196">
        <v>41</v>
      </c>
      <c r="G14" s="196">
        <v>-21</v>
      </c>
      <c r="H14" s="196">
        <v>68</v>
      </c>
      <c r="I14" s="196">
        <v>79</v>
      </c>
      <c r="J14" s="197">
        <v>-11</v>
      </c>
      <c r="K14" s="195">
        <v>18234</v>
      </c>
      <c r="L14" s="196">
        <v>11</v>
      </c>
      <c r="M14" s="196">
        <v>21</v>
      </c>
      <c r="N14" s="196">
        <v>47</v>
      </c>
      <c r="O14" s="198">
        <v>35</v>
      </c>
      <c r="P14" s="195">
        <v>20492</v>
      </c>
      <c r="Q14" s="196">
        <v>9</v>
      </c>
      <c r="R14" s="196">
        <v>20</v>
      </c>
      <c r="S14" s="196">
        <v>21</v>
      </c>
      <c r="T14" s="199">
        <v>44</v>
      </c>
    </row>
    <row r="15" spans="1:20" ht="18.75" customHeight="1">
      <c r="A15" s="194" t="s">
        <v>148</v>
      </c>
      <c r="B15" s="195">
        <v>7613</v>
      </c>
      <c r="C15" s="196">
        <v>18016</v>
      </c>
      <c r="D15" s="196">
        <v>-22</v>
      </c>
      <c r="E15" s="196">
        <v>7</v>
      </c>
      <c r="F15" s="196">
        <v>22</v>
      </c>
      <c r="G15" s="196">
        <v>-15</v>
      </c>
      <c r="H15" s="196">
        <v>34</v>
      </c>
      <c r="I15" s="196">
        <v>41</v>
      </c>
      <c r="J15" s="197">
        <v>-7</v>
      </c>
      <c r="K15" s="195">
        <v>8367</v>
      </c>
      <c r="L15" s="196">
        <v>3</v>
      </c>
      <c r="M15" s="196">
        <v>13</v>
      </c>
      <c r="N15" s="196">
        <v>18</v>
      </c>
      <c r="O15" s="198">
        <v>21</v>
      </c>
      <c r="P15" s="195">
        <v>9649</v>
      </c>
      <c r="Q15" s="196">
        <v>4</v>
      </c>
      <c r="R15" s="196">
        <v>9</v>
      </c>
      <c r="S15" s="196">
        <v>16</v>
      </c>
      <c r="T15" s="199">
        <v>20</v>
      </c>
    </row>
    <row r="16" spans="1:20" ht="18.75" customHeight="1">
      <c r="A16" s="194" t="s">
        <v>149</v>
      </c>
      <c r="B16" s="195">
        <v>9375</v>
      </c>
      <c r="C16" s="196">
        <v>22265</v>
      </c>
      <c r="D16" s="196">
        <v>-15</v>
      </c>
      <c r="E16" s="196">
        <v>10</v>
      </c>
      <c r="F16" s="196">
        <v>42</v>
      </c>
      <c r="G16" s="196">
        <v>-32</v>
      </c>
      <c r="H16" s="196">
        <v>68</v>
      </c>
      <c r="I16" s="196">
        <v>51</v>
      </c>
      <c r="J16" s="197">
        <v>17</v>
      </c>
      <c r="K16" s="195">
        <v>10332</v>
      </c>
      <c r="L16" s="196">
        <v>7</v>
      </c>
      <c r="M16" s="196">
        <v>10</v>
      </c>
      <c r="N16" s="196">
        <v>28</v>
      </c>
      <c r="O16" s="198">
        <v>18</v>
      </c>
      <c r="P16" s="195">
        <v>11933</v>
      </c>
      <c r="Q16" s="196">
        <v>3</v>
      </c>
      <c r="R16" s="196">
        <v>32</v>
      </c>
      <c r="S16" s="196">
        <v>40</v>
      </c>
      <c r="T16" s="199">
        <v>33</v>
      </c>
    </row>
    <row r="17" spans="1:20" ht="18.75" customHeight="1">
      <c r="A17" s="194" t="s">
        <v>150</v>
      </c>
      <c r="B17" s="195">
        <v>9640</v>
      </c>
      <c r="C17" s="196">
        <v>22820</v>
      </c>
      <c r="D17" s="196">
        <v>-12</v>
      </c>
      <c r="E17" s="196">
        <v>6</v>
      </c>
      <c r="F17" s="196">
        <v>28</v>
      </c>
      <c r="G17" s="196">
        <v>-22</v>
      </c>
      <c r="H17" s="196">
        <v>71</v>
      </c>
      <c r="I17" s="196">
        <v>61</v>
      </c>
      <c r="J17" s="197">
        <v>10</v>
      </c>
      <c r="K17" s="195">
        <v>10713</v>
      </c>
      <c r="L17" s="196">
        <v>2</v>
      </c>
      <c r="M17" s="196">
        <v>12</v>
      </c>
      <c r="N17" s="196">
        <v>30</v>
      </c>
      <c r="O17" s="198">
        <v>25</v>
      </c>
      <c r="P17" s="195">
        <v>12107</v>
      </c>
      <c r="Q17" s="196">
        <v>4</v>
      </c>
      <c r="R17" s="196">
        <v>16</v>
      </c>
      <c r="S17" s="196">
        <v>41</v>
      </c>
      <c r="T17" s="199">
        <v>36</v>
      </c>
    </row>
    <row r="18" spans="1:20" ht="18.75" customHeight="1">
      <c r="A18" s="194" t="s">
        <v>151</v>
      </c>
      <c r="B18" s="195">
        <v>12170</v>
      </c>
      <c r="C18" s="196">
        <v>30034</v>
      </c>
      <c r="D18" s="196">
        <v>-44</v>
      </c>
      <c r="E18" s="196">
        <v>19</v>
      </c>
      <c r="F18" s="196">
        <v>46</v>
      </c>
      <c r="G18" s="196">
        <v>-27</v>
      </c>
      <c r="H18" s="196">
        <v>56</v>
      </c>
      <c r="I18" s="196">
        <v>73</v>
      </c>
      <c r="J18" s="197">
        <v>-17</v>
      </c>
      <c r="K18" s="195">
        <v>14389</v>
      </c>
      <c r="L18" s="196">
        <v>8</v>
      </c>
      <c r="M18" s="196">
        <v>29</v>
      </c>
      <c r="N18" s="196">
        <v>29</v>
      </c>
      <c r="O18" s="198">
        <v>41</v>
      </c>
      <c r="P18" s="195">
        <v>15645</v>
      </c>
      <c r="Q18" s="196">
        <v>11</v>
      </c>
      <c r="R18" s="196">
        <v>17</v>
      </c>
      <c r="S18" s="196">
        <v>27</v>
      </c>
      <c r="T18" s="199">
        <v>32</v>
      </c>
    </row>
    <row r="19" spans="1:20" ht="18.75" customHeight="1">
      <c r="A19" s="194" t="s">
        <v>152</v>
      </c>
      <c r="B19" s="195">
        <v>22872</v>
      </c>
      <c r="C19" s="196">
        <v>55966</v>
      </c>
      <c r="D19" s="196">
        <v>-38</v>
      </c>
      <c r="E19" s="196">
        <v>40</v>
      </c>
      <c r="F19" s="196">
        <v>64</v>
      </c>
      <c r="G19" s="196">
        <v>-24</v>
      </c>
      <c r="H19" s="196">
        <v>86</v>
      </c>
      <c r="I19" s="196">
        <v>100</v>
      </c>
      <c r="J19" s="197">
        <v>-14</v>
      </c>
      <c r="K19" s="195">
        <v>26332</v>
      </c>
      <c r="L19" s="196">
        <v>20</v>
      </c>
      <c r="M19" s="196">
        <v>31</v>
      </c>
      <c r="N19" s="196">
        <v>53</v>
      </c>
      <c r="O19" s="198">
        <v>47</v>
      </c>
      <c r="P19" s="195">
        <v>29634</v>
      </c>
      <c r="Q19" s="196">
        <v>20</v>
      </c>
      <c r="R19" s="196">
        <v>33</v>
      </c>
      <c r="S19" s="196">
        <v>33</v>
      </c>
      <c r="T19" s="199">
        <v>53</v>
      </c>
    </row>
    <row r="20" spans="1:20" ht="18.75" customHeight="1">
      <c r="A20" s="194" t="s">
        <v>153</v>
      </c>
      <c r="B20" s="195">
        <v>14818</v>
      </c>
      <c r="C20" s="196">
        <v>36759</v>
      </c>
      <c r="D20" s="196">
        <v>-23</v>
      </c>
      <c r="E20" s="196">
        <v>17</v>
      </c>
      <c r="F20" s="196">
        <v>42</v>
      </c>
      <c r="G20" s="196">
        <v>-25</v>
      </c>
      <c r="H20" s="196">
        <v>85</v>
      </c>
      <c r="I20" s="196">
        <v>83</v>
      </c>
      <c r="J20" s="197">
        <v>2</v>
      </c>
      <c r="K20" s="195">
        <v>17030</v>
      </c>
      <c r="L20" s="196">
        <v>8</v>
      </c>
      <c r="M20" s="196">
        <v>26</v>
      </c>
      <c r="N20" s="196">
        <v>28</v>
      </c>
      <c r="O20" s="198">
        <v>40</v>
      </c>
      <c r="P20" s="195">
        <v>19729</v>
      </c>
      <c r="Q20" s="196">
        <v>9</v>
      </c>
      <c r="R20" s="196">
        <v>16</v>
      </c>
      <c r="S20" s="196">
        <v>57</v>
      </c>
      <c r="T20" s="199">
        <v>43</v>
      </c>
    </row>
    <row r="21" spans="1:20" ht="18.75" customHeight="1">
      <c r="A21" s="194" t="s">
        <v>154</v>
      </c>
      <c r="B21" s="195">
        <v>13164</v>
      </c>
      <c r="C21" s="196">
        <v>33687</v>
      </c>
      <c r="D21" s="196">
        <v>7</v>
      </c>
      <c r="E21" s="196">
        <v>24</v>
      </c>
      <c r="F21" s="196">
        <v>37</v>
      </c>
      <c r="G21" s="196">
        <v>-13</v>
      </c>
      <c r="H21" s="196">
        <v>131</v>
      </c>
      <c r="I21" s="196">
        <v>111</v>
      </c>
      <c r="J21" s="197">
        <v>20</v>
      </c>
      <c r="K21" s="195">
        <v>15911</v>
      </c>
      <c r="L21" s="196">
        <v>12</v>
      </c>
      <c r="M21" s="196">
        <v>15</v>
      </c>
      <c r="N21" s="196">
        <v>70</v>
      </c>
      <c r="O21" s="198">
        <v>48</v>
      </c>
      <c r="P21" s="195">
        <v>17776</v>
      </c>
      <c r="Q21" s="196">
        <v>12</v>
      </c>
      <c r="R21" s="196">
        <v>22</v>
      </c>
      <c r="S21" s="196">
        <v>61</v>
      </c>
      <c r="T21" s="199">
        <v>63</v>
      </c>
    </row>
    <row r="22" spans="1:20" ht="18.75" customHeight="1">
      <c r="A22" s="194" t="s">
        <v>155</v>
      </c>
      <c r="B22" s="195">
        <v>12523</v>
      </c>
      <c r="C22" s="196">
        <v>28965</v>
      </c>
      <c r="D22" s="196">
        <v>-105</v>
      </c>
      <c r="E22" s="196">
        <v>9</v>
      </c>
      <c r="F22" s="196">
        <v>48</v>
      </c>
      <c r="G22" s="196">
        <v>-39</v>
      </c>
      <c r="H22" s="196">
        <v>32</v>
      </c>
      <c r="I22" s="196">
        <v>98</v>
      </c>
      <c r="J22" s="197">
        <v>-66</v>
      </c>
      <c r="K22" s="195">
        <v>13871</v>
      </c>
      <c r="L22" s="196">
        <v>5</v>
      </c>
      <c r="M22" s="196">
        <v>26</v>
      </c>
      <c r="N22" s="196">
        <v>20</v>
      </c>
      <c r="O22" s="198">
        <v>45</v>
      </c>
      <c r="P22" s="195">
        <v>15094</v>
      </c>
      <c r="Q22" s="196">
        <v>4</v>
      </c>
      <c r="R22" s="196">
        <v>22</v>
      </c>
      <c r="S22" s="196">
        <v>12</v>
      </c>
      <c r="T22" s="199">
        <v>53</v>
      </c>
    </row>
    <row r="23" spans="1:20" ht="18.75" customHeight="1">
      <c r="A23" s="188" t="s">
        <v>156</v>
      </c>
      <c r="B23" s="189">
        <v>901</v>
      </c>
      <c r="C23" s="190">
        <v>1975</v>
      </c>
      <c r="D23" s="190">
        <v>-4</v>
      </c>
      <c r="E23" s="190">
        <v>2</v>
      </c>
      <c r="F23" s="190">
        <v>1</v>
      </c>
      <c r="G23" s="190">
        <v>1</v>
      </c>
      <c r="H23" s="190">
        <v>3</v>
      </c>
      <c r="I23" s="190">
        <v>8</v>
      </c>
      <c r="J23" s="191">
        <v>-5</v>
      </c>
      <c r="K23" s="189">
        <v>918</v>
      </c>
      <c r="L23" s="190">
        <v>2</v>
      </c>
      <c r="M23" s="190">
        <v>1</v>
      </c>
      <c r="N23" s="190">
        <v>0</v>
      </c>
      <c r="O23" s="192">
        <v>2</v>
      </c>
      <c r="P23" s="189">
        <v>1057</v>
      </c>
      <c r="Q23" s="190">
        <v>0</v>
      </c>
      <c r="R23" s="190">
        <v>0</v>
      </c>
      <c r="S23" s="190">
        <v>3</v>
      </c>
      <c r="T23" s="193">
        <v>6</v>
      </c>
    </row>
    <row r="24" spans="1:20" ht="18.75" customHeight="1">
      <c r="A24" s="194" t="s">
        <v>157</v>
      </c>
      <c r="B24" s="195">
        <v>901</v>
      </c>
      <c r="C24" s="196">
        <v>1975</v>
      </c>
      <c r="D24" s="196">
        <v>-4</v>
      </c>
      <c r="E24" s="196">
        <v>2</v>
      </c>
      <c r="F24" s="196">
        <v>1</v>
      </c>
      <c r="G24" s="196">
        <v>1</v>
      </c>
      <c r="H24" s="196">
        <v>3</v>
      </c>
      <c r="I24" s="196">
        <v>8</v>
      </c>
      <c r="J24" s="197">
        <v>-5</v>
      </c>
      <c r="K24" s="195">
        <v>918</v>
      </c>
      <c r="L24" s="196">
        <v>2</v>
      </c>
      <c r="M24" s="196">
        <v>1</v>
      </c>
      <c r="N24" s="196">
        <v>0</v>
      </c>
      <c r="O24" s="198">
        <v>2</v>
      </c>
      <c r="P24" s="195">
        <v>1057</v>
      </c>
      <c r="Q24" s="196">
        <v>0</v>
      </c>
      <c r="R24" s="196">
        <v>0</v>
      </c>
      <c r="S24" s="196">
        <v>3</v>
      </c>
      <c r="T24" s="199">
        <v>6</v>
      </c>
    </row>
    <row r="25" spans="1:20" ht="18.75" customHeight="1">
      <c r="A25" s="188" t="s">
        <v>158</v>
      </c>
      <c r="B25" s="189">
        <v>11020</v>
      </c>
      <c r="C25" s="190">
        <v>27938</v>
      </c>
      <c r="D25" s="190">
        <v>0</v>
      </c>
      <c r="E25" s="190">
        <v>14</v>
      </c>
      <c r="F25" s="190">
        <v>23</v>
      </c>
      <c r="G25" s="190">
        <v>-9</v>
      </c>
      <c r="H25" s="190">
        <v>74</v>
      </c>
      <c r="I25" s="190">
        <v>65</v>
      </c>
      <c r="J25" s="191">
        <v>9</v>
      </c>
      <c r="K25" s="189">
        <v>13262</v>
      </c>
      <c r="L25" s="190">
        <v>4</v>
      </c>
      <c r="M25" s="190">
        <v>13</v>
      </c>
      <c r="N25" s="190">
        <v>40</v>
      </c>
      <c r="O25" s="192">
        <v>42</v>
      </c>
      <c r="P25" s="189">
        <v>14676</v>
      </c>
      <c r="Q25" s="190">
        <v>10</v>
      </c>
      <c r="R25" s="190">
        <v>10</v>
      </c>
      <c r="S25" s="190">
        <v>34</v>
      </c>
      <c r="T25" s="193">
        <v>23</v>
      </c>
    </row>
    <row r="26" spans="1:20" ht="18.75" customHeight="1">
      <c r="A26" s="194" t="s">
        <v>159</v>
      </c>
      <c r="B26" s="195">
        <v>11020</v>
      </c>
      <c r="C26" s="196">
        <v>27938</v>
      </c>
      <c r="D26" s="196">
        <v>0</v>
      </c>
      <c r="E26" s="196">
        <v>14</v>
      </c>
      <c r="F26" s="196">
        <v>23</v>
      </c>
      <c r="G26" s="196">
        <v>-9</v>
      </c>
      <c r="H26" s="196">
        <v>74</v>
      </c>
      <c r="I26" s="196">
        <v>65</v>
      </c>
      <c r="J26" s="197">
        <v>9</v>
      </c>
      <c r="K26" s="195">
        <v>13262</v>
      </c>
      <c r="L26" s="196">
        <v>4</v>
      </c>
      <c r="M26" s="196">
        <v>13</v>
      </c>
      <c r="N26" s="196">
        <v>40</v>
      </c>
      <c r="O26" s="198">
        <v>42</v>
      </c>
      <c r="P26" s="195">
        <v>14676</v>
      </c>
      <c r="Q26" s="196">
        <v>10</v>
      </c>
      <c r="R26" s="196">
        <v>10</v>
      </c>
      <c r="S26" s="196">
        <v>34</v>
      </c>
      <c r="T26" s="199">
        <v>23</v>
      </c>
    </row>
    <row r="27" spans="1:20" ht="18.75" customHeight="1">
      <c r="A27" s="188" t="s">
        <v>160</v>
      </c>
      <c r="B27" s="189">
        <v>9712</v>
      </c>
      <c r="C27" s="190">
        <v>25384</v>
      </c>
      <c r="D27" s="190">
        <v>-15</v>
      </c>
      <c r="E27" s="190">
        <v>16</v>
      </c>
      <c r="F27" s="190">
        <v>31</v>
      </c>
      <c r="G27" s="190">
        <v>-15</v>
      </c>
      <c r="H27" s="190">
        <v>78</v>
      </c>
      <c r="I27" s="190">
        <v>78</v>
      </c>
      <c r="J27" s="191">
        <v>0</v>
      </c>
      <c r="K27" s="189">
        <v>11997</v>
      </c>
      <c r="L27" s="190">
        <v>7</v>
      </c>
      <c r="M27" s="190">
        <v>15</v>
      </c>
      <c r="N27" s="190">
        <v>43</v>
      </c>
      <c r="O27" s="192">
        <v>54</v>
      </c>
      <c r="P27" s="189">
        <v>13387</v>
      </c>
      <c r="Q27" s="190">
        <v>9</v>
      </c>
      <c r="R27" s="190">
        <v>16</v>
      </c>
      <c r="S27" s="190">
        <v>35</v>
      </c>
      <c r="T27" s="193">
        <v>24</v>
      </c>
    </row>
    <row r="28" spans="1:20" ht="18.75" customHeight="1">
      <c r="A28" s="194" t="s">
        <v>161</v>
      </c>
      <c r="B28" s="195">
        <v>3609</v>
      </c>
      <c r="C28" s="196">
        <v>9664</v>
      </c>
      <c r="D28" s="196">
        <v>11</v>
      </c>
      <c r="E28" s="196">
        <v>7</v>
      </c>
      <c r="F28" s="196">
        <v>9</v>
      </c>
      <c r="G28" s="196">
        <v>-2</v>
      </c>
      <c r="H28" s="196">
        <v>31</v>
      </c>
      <c r="I28" s="196">
        <v>18</v>
      </c>
      <c r="J28" s="197">
        <v>13</v>
      </c>
      <c r="K28" s="195">
        <v>4494</v>
      </c>
      <c r="L28" s="196">
        <v>4</v>
      </c>
      <c r="M28" s="196">
        <v>6</v>
      </c>
      <c r="N28" s="196">
        <v>15</v>
      </c>
      <c r="O28" s="198">
        <v>13</v>
      </c>
      <c r="P28" s="195">
        <v>5170</v>
      </c>
      <c r="Q28" s="196">
        <v>3</v>
      </c>
      <c r="R28" s="196">
        <v>3</v>
      </c>
      <c r="S28" s="196">
        <v>16</v>
      </c>
      <c r="T28" s="199">
        <v>5</v>
      </c>
    </row>
    <row r="29" spans="1:20" ht="18.75" customHeight="1" thickBot="1">
      <c r="A29" s="200" t="s">
        <v>162</v>
      </c>
      <c r="B29" s="201">
        <v>6103</v>
      </c>
      <c r="C29" s="202">
        <v>15720</v>
      </c>
      <c r="D29" s="202">
        <v>-26</v>
      </c>
      <c r="E29" s="202">
        <v>9</v>
      </c>
      <c r="F29" s="202">
        <v>22</v>
      </c>
      <c r="G29" s="202">
        <v>-13</v>
      </c>
      <c r="H29" s="202">
        <v>47</v>
      </c>
      <c r="I29" s="202">
        <v>60</v>
      </c>
      <c r="J29" s="203">
        <v>-13</v>
      </c>
      <c r="K29" s="201">
        <v>7503</v>
      </c>
      <c r="L29" s="202">
        <v>3</v>
      </c>
      <c r="M29" s="202">
        <v>9</v>
      </c>
      <c r="N29" s="202">
        <v>28</v>
      </c>
      <c r="O29" s="204">
        <v>41</v>
      </c>
      <c r="P29" s="201">
        <v>8217</v>
      </c>
      <c r="Q29" s="202">
        <v>6</v>
      </c>
      <c r="R29" s="202">
        <v>13</v>
      </c>
      <c r="S29" s="202">
        <v>19</v>
      </c>
      <c r="T29" s="205">
        <v>19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浩一</dc:creator>
  <cp:keywords/>
  <dc:description/>
  <cp:lastModifiedBy>oitapref</cp:lastModifiedBy>
  <cp:lastPrinted>2015-05-07T00:42:58Z</cp:lastPrinted>
  <dcterms:created xsi:type="dcterms:W3CDTF">2011-08-22T04:49:03Z</dcterms:created>
  <dcterms:modified xsi:type="dcterms:W3CDTF">2017-05-02T02:08:06Z</dcterms:modified>
  <cp:category/>
  <cp:version/>
  <cp:contentType/>
  <cp:contentStatus/>
</cp:coreProperties>
</file>