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3800" windowHeight="7815" activeTab="3"/>
  </bookViews>
  <sheets>
    <sheet name="指標11-18" sheetId="1" r:id="rId1"/>
    <sheet name="指標11-18元表" sheetId="2" r:id="rId2"/>
    <sheet name="前年度" sheetId="3" r:id="rId3"/>
    <sheet name="当年度" sheetId="4" r:id="rId4"/>
  </sheets>
  <definedNames/>
  <calcPr fullCalcOnLoad="1"/>
</workbook>
</file>

<file path=xl/sharedStrings.xml><?xml version="1.0" encoding="utf-8"?>
<sst xmlns="http://schemas.openxmlformats.org/spreadsheetml/2006/main" count="591" uniqueCount="96">
  <si>
    <t>保険者番号</t>
  </si>
  <si>
    <t>保険者名</t>
  </si>
  <si>
    <t>A0#62 被保険者数 総数 年度平均</t>
  </si>
  <si>
    <t>A0#63 被保険者数 退職被保険者等 年度平均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</si>
  <si>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</si>
  <si>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</si>
  <si>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</si>
  <si>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</si>
  <si>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</si>
  <si>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</si>
  <si>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</si>
  <si>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</si>
  <si>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</si>
  <si>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</si>
  <si>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</si>
  <si>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姫島村</t>
  </si>
  <si>
    <t>日出町</t>
  </si>
  <si>
    <t>九重町</t>
  </si>
  <si>
    <t>玖珠町</t>
  </si>
  <si>
    <t>豊後大野市</t>
  </si>
  <si>
    <t>由布市</t>
  </si>
  <si>
    <t>国東市</t>
  </si>
  <si>
    <t>歯科医師</t>
  </si>
  <si>
    <t>医師</t>
  </si>
  <si>
    <t>市町村計</t>
  </si>
  <si>
    <t>組合計</t>
  </si>
  <si>
    <t>保険者名</t>
  </si>
  <si>
    <t>順位</t>
  </si>
  <si>
    <t>県計</t>
  </si>
  <si>
    <t>市町村計</t>
  </si>
  <si>
    <t>組合計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</si>
  <si>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</si>
  <si>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</si>
  <si>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</si>
  <si>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</si>
  <si>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</si>
  <si>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</si>
  <si>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</si>
  <si>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</si>
  <si>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</si>
  <si>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</si>
  <si>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</si>
  <si>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姫島村</t>
  </si>
  <si>
    <t>日出町</t>
  </si>
  <si>
    <t>九重町</t>
  </si>
  <si>
    <t>玖珠町</t>
  </si>
  <si>
    <t>豊後大野市</t>
  </si>
  <si>
    <t>由布市</t>
  </si>
  <si>
    <t>国東市</t>
  </si>
  <si>
    <t>歯科医師</t>
  </si>
  <si>
    <t>医師</t>
  </si>
  <si>
    <t>A0#184 被保険者数 総数 年度平均 (再掲)前期高齢</t>
  </si>
  <si>
    <t>都道府県計</t>
  </si>
  <si>
    <t>前年比</t>
  </si>
  <si>
    <t>（円）</t>
  </si>
  <si>
    <t>（％）</t>
  </si>
  <si>
    <t>-</t>
  </si>
  <si>
    <t>前年比</t>
  </si>
  <si>
    <t>１１．被保険者一人当たり医療費</t>
  </si>
  <si>
    <t>１２．一般被保険者一人当たり医療費</t>
  </si>
  <si>
    <t>１３．退職者医療分一人当たり医療費</t>
  </si>
  <si>
    <t>１４．前期高齢者一人当たり医療費</t>
  </si>
  <si>
    <t>一人当たり
医療費</t>
  </si>
  <si>
    <t>注）　一人当たり医療費 ＝ 第8表-1「退職者医療分保険給付状況」療養諸費計費用額 ／ 第1表「保険者別一般状況」被保険者数退職被保険者等年度平均</t>
  </si>
  <si>
    <t>注）　一人当たり医療費 ＝ （ 第6表-1「一般被保険者保険給付状況」療養諸費計費用額 ＋ 第8表-1「退職者医療分保険給付状況」療養諸費計費用額 ） ／ 第1表「保険者別一般状況」被保険者数総数年度平均</t>
  </si>
  <si>
    <t>注）　一人当たり医療費 ＝ 第6表-1「一般被保険者保険給付状況」療養諸費計費用額 ／ 第1表「保険者別一般状況」被保険者数一般被保険者年度平均</t>
  </si>
  <si>
    <t>注）　一人当たり医療費 ＝ 第6表-2「一般被保険者保険給付状況［前期高齢者分再掲］」療養諸費計費用額 ／ 第1表「保険者別一般状況」（再掲）前期高齢者年度平均</t>
  </si>
  <si>
    <t>－　７６　－</t>
  </si>
  <si>
    <t>注）　一人当たり医療費 ＝ 第8表-1「退職者医療分保険給付状況」療養諸費計費用額 ／ 第1表「保険者別一般状況」被保険者数退職被保険者等年度平均</t>
  </si>
  <si>
    <t>注）　一人当たり医療費 ＝ （ 第6表-1「一般被保険者保険給付状況」療養諸費計費用額 ＋ 第8表-1「退職者医療分保険給付状況」療養諸費計費用額 ） ／ 第1表「保険者別一般状況」被保険者数総数年度平均</t>
  </si>
  <si>
    <t>注）　一人当たり医療費 ＝ 第6表-1「一般被保険者保険給付状況」療養諸費計費用額 ／ 第1表「保険者別一般状況」被保険者数一般被保険者年度平均</t>
  </si>
  <si>
    <t>１５．一般被保険者
一人当たり高額療養費</t>
  </si>
  <si>
    <t>１６．退職者医療分
一人当たり高額療養費</t>
  </si>
  <si>
    <t>１７．一般被保険者
一人当たり高額介護合算療養費</t>
  </si>
  <si>
    <t>１８．退職者医療分
一人当たり高額介護合算療養費</t>
  </si>
  <si>
    <t>一人当たり
高額療養費</t>
  </si>
  <si>
    <t>一人当たり
高額介護
合算療養費</t>
  </si>
  <si>
    <t>注）　一人当たり高額療養費 ＝ 第9表-1「退職者医療分保険給付状況（負担区分等）」高額療養費 ／ 第1表「保険者別一般状況」被保険者数退職被保険者等年度平均</t>
  </si>
  <si>
    <t>注）　一人当たり高額介護合算療養費 ＝ 第9表-1「退職者医療分保険給付状況（負担区分等）」高額介護合算療養費 ／ 第1表「保険者別一般状況」被保険者数退職被保険者等年度平均</t>
  </si>
  <si>
    <t>注）　一人当たり高額療養費 ＝ 第7表-1「一般被保険者保険給付状況（負担区分等）」高額療養費 ／ 第1表「保険者別一般状況」被保険者数一般被保険者年度平均</t>
  </si>
  <si>
    <t>注）　一人当たり高額介護療養費 ＝ 第7表-1「一般被保険者保険給付状況（負担区分等）」高額介護合算療養費 ／ 第1表「保険者別一般状況」被保険者数一般被保険者年度平均</t>
  </si>
  <si>
    <t>－　７７　－</t>
  </si>
  <si>
    <t>１５．一般被保険者一人当たり高額療養費</t>
  </si>
  <si>
    <t>１６．退職者医療分一人当たり高額療養費</t>
  </si>
  <si>
    <t>１７．一般被保険者一人当たり高額介護合算療養費</t>
  </si>
  <si>
    <t>１８．退職者医療分一人当たり高額介護合算療養費</t>
  </si>
  <si>
    <t>C0#26 全体 計 費用額</t>
  </si>
  <si>
    <t>C0#555 前期高齢 計 費用額</t>
  </si>
  <si>
    <t>F0#26 全体 計 費用額</t>
  </si>
  <si>
    <t>C2#48 総数 高額療養費 合計</t>
  </si>
  <si>
    <t>C2#598 高額介護合算療養費 給付額</t>
  </si>
  <si>
    <t>F0#48 総数 高額療養費 合計</t>
  </si>
  <si>
    <t>F0#571 高額介護合算療養費の状況 給付額</t>
  </si>
  <si>
    <t>A0#67 被保険者数 一般被保険者 年度平均</t>
  </si>
  <si>
    <t>平成27年度国民健康保険事業状況（大分県）</t>
  </si>
  <si>
    <t>A0#184 被保険者数 総数 年度平均 (再掲)前期高齢者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</si>
</sst>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0.00_ "/>
    <numFmt numFmtId="179" formatCode="#,##0_);[Red]\(#,##0\)"/>
    <numFmt numFmtId="180" formatCode="#,##0.00_);[Red]\(#,##0.00\)"/>
    <numFmt numFmtId="181" formatCode="#,##0;[Red]\-#,##0;@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thin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dotted"/>
      <top style="thin"/>
      <bottom style="dotted"/>
    </border>
    <border>
      <left style="dotted"/>
      <right style="thin"/>
      <top style="thin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thin"/>
      <top style="dotted"/>
      <bottom style="dotted"/>
    </border>
    <border>
      <left>
        <color indexed="63"/>
      </left>
      <right style="dotted"/>
      <top style="dotted"/>
      <bottom style="thin"/>
    </border>
    <border>
      <left style="dotted"/>
      <right style="thin"/>
      <top style="dotted"/>
      <bottom style="thin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 style="dotted"/>
      <bottom style="thin">
        <color indexed="8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thin"/>
      <bottom style="dotted"/>
    </border>
    <border>
      <left style="dotted">
        <color indexed="8"/>
      </left>
      <right style="dotted">
        <color indexed="8"/>
      </right>
      <top style="thin"/>
      <bottom style="dotted">
        <color indexed="8"/>
      </bottom>
    </border>
    <border>
      <left style="dotted">
        <color indexed="8"/>
      </left>
      <right style="dotted"/>
      <top style="thin"/>
      <bottom style="dotted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dotted"/>
      <bottom style="dotted"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8"/>
      </left>
      <right style="dotted"/>
      <top style="dotted"/>
      <bottom style="dotted"/>
    </border>
    <border>
      <left style="dotted"/>
      <right>
        <color indexed="63"/>
      </right>
      <top style="dotted"/>
      <bottom style="thin"/>
    </border>
    <border>
      <left style="dotted">
        <color indexed="8"/>
      </left>
      <right style="dotted">
        <color indexed="8"/>
      </right>
      <top style="dotted">
        <color indexed="8"/>
      </top>
      <bottom style="thin"/>
    </border>
    <border>
      <left style="dotted">
        <color indexed="8"/>
      </left>
      <right style="dotted"/>
      <top style="dotted"/>
      <bottom style="thin">
        <color indexed="8"/>
      </bottom>
    </border>
    <border>
      <left style="dotted"/>
      <right>
        <color indexed="63"/>
      </right>
      <top>
        <color indexed="63"/>
      </top>
      <bottom style="dotted"/>
    </border>
    <border>
      <left style="dotted">
        <color indexed="8"/>
      </left>
      <right style="dotted">
        <color indexed="8"/>
      </right>
      <top>
        <color indexed="63"/>
      </top>
      <bottom style="dotted">
        <color indexed="8"/>
      </bottom>
    </border>
    <border>
      <left style="dotted">
        <color indexed="8"/>
      </left>
      <right style="dotted"/>
      <top style="thin">
        <color indexed="8"/>
      </top>
      <bottom style="dotted">
        <color indexed="8"/>
      </bottom>
    </border>
    <border>
      <left style="dotted">
        <color indexed="8"/>
      </left>
      <right style="dotted"/>
      <top style="dotted">
        <color indexed="8"/>
      </top>
      <bottom style="dotted">
        <color indexed="8"/>
      </bottom>
    </border>
    <border>
      <left style="dotted"/>
      <right>
        <color indexed="63"/>
      </right>
      <top style="dotted"/>
      <bottom>
        <color indexed="63"/>
      </bottom>
    </border>
    <border>
      <left style="dotted">
        <color indexed="8"/>
      </left>
      <right style="dotted">
        <color indexed="8"/>
      </right>
      <top style="dotted">
        <color indexed="8"/>
      </top>
      <bottom>
        <color indexed="63"/>
      </bottom>
    </border>
    <border>
      <left style="dotted">
        <color indexed="8"/>
      </left>
      <right style="dotted"/>
      <top style="dotted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197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10" xfId="0" applyFont="1" applyBorder="1" applyAlignment="1">
      <alignment horizontal="distributed" vertical="center" wrapText="1" shrinkToFit="1"/>
    </xf>
    <xf numFmtId="0" fontId="40" fillId="0" borderId="11" xfId="0" applyFont="1" applyBorder="1" applyAlignment="1">
      <alignment horizontal="distributed" vertical="center" wrapText="1" shrinkToFit="1"/>
    </xf>
    <xf numFmtId="0" fontId="39" fillId="0" borderId="12" xfId="0" applyFont="1" applyBorder="1" applyAlignment="1">
      <alignment vertical="center"/>
    </xf>
    <xf numFmtId="0" fontId="39" fillId="0" borderId="12" xfId="0" applyFont="1" applyBorder="1" applyAlignment="1">
      <alignment horizontal="right" vertical="center" indent="1"/>
    </xf>
    <xf numFmtId="0" fontId="39" fillId="0" borderId="13" xfId="0" applyFont="1" applyBorder="1" applyAlignment="1">
      <alignment horizontal="right" vertical="center" indent="1"/>
    </xf>
    <xf numFmtId="0" fontId="39" fillId="0" borderId="14" xfId="0" applyFont="1" applyBorder="1" applyAlignment="1">
      <alignment vertical="center"/>
    </xf>
    <xf numFmtId="0" fontId="39" fillId="0" borderId="15" xfId="0" applyFont="1" applyBorder="1" applyAlignment="1">
      <alignment vertical="center"/>
    </xf>
    <xf numFmtId="0" fontId="39" fillId="0" borderId="14" xfId="0" applyFont="1" applyBorder="1" applyAlignment="1">
      <alignment horizontal="right" vertical="center" indent="1"/>
    </xf>
    <xf numFmtId="0" fontId="39" fillId="0" borderId="15" xfId="0" applyFont="1" applyBorder="1" applyAlignment="1">
      <alignment horizontal="right" vertical="center" indent="1"/>
    </xf>
    <xf numFmtId="0" fontId="39" fillId="0" borderId="16" xfId="0" applyFont="1" applyBorder="1" applyAlignment="1">
      <alignment horizontal="right" vertical="center" indent="1"/>
    </xf>
    <xf numFmtId="0" fontId="40" fillId="0" borderId="17" xfId="0" applyFont="1" applyBorder="1" applyAlignment="1">
      <alignment horizontal="distributed" vertical="center" wrapText="1" shrinkToFit="1"/>
    </xf>
    <xf numFmtId="0" fontId="40" fillId="0" borderId="18" xfId="0" applyFont="1" applyBorder="1" applyAlignment="1">
      <alignment horizontal="distributed" vertical="center" wrapText="1" shrinkToFit="1"/>
    </xf>
    <xf numFmtId="0" fontId="40" fillId="0" borderId="19" xfId="0" applyFont="1" applyBorder="1" applyAlignment="1">
      <alignment horizontal="distributed" vertical="center" wrapText="1" shrinkToFit="1"/>
    </xf>
    <xf numFmtId="0" fontId="40" fillId="0" borderId="20" xfId="0" applyFont="1" applyBorder="1" applyAlignment="1">
      <alignment horizontal="distributed" vertical="center" wrapText="1" shrinkToFit="1"/>
    </xf>
    <xf numFmtId="0" fontId="40" fillId="0" borderId="21" xfId="0" applyFont="1" applyBorder="1" applyAlignment="1">
      <alignment horizontal="distributed" vertical="center" wrapText="1" shrinkToFit="1"/>
    </xf>
    <xf numFmtId="49" fontId="40" fillId="0" borderId="0" xfId="0" applyNumberFormat="1" applyFont="1" applyAlignment="1">
      <alignment horizontal="right" vertical="center"/>
    </xf>
    <xf numFmtId="0" fontId="0" fillId="0" borderId="0" xfId="0" applyAlignment="1">
      <alignment vertical="center" wrapText="1"/>
    </xf>
    <xf numFmtId="0" fontId="41" fillId="0" borderId="0" xfId="0" applyFont="1" applyAlignment="1">
      <alignment vertical="center"/>
    </xf>
    <xf numFmtId="0" fontId="41" fillId="0" borderId="22" xfId="0" applyFont="1" applyBorder="1" applyAlignment="1">
      <alignment horizontal="right" vertical="center"/>
    </xf>
    <xf numFmtId="0" fontId="41" fillId="0" borderId="23" xfId="0" applyFont="1" applyBorder="1" applyAlignment="1">
      <alignment horizontal="right" vertical="center"/>
    </xf>
    <xf numFmtId="179" fontId="39" fillId="0" borderId="24" xfId="0" applyNumberFormat="1" applyFont="1" applyBorder="1" applyAlignment="1">
      <alignment vertical="center" shrinkToFit="1"/>
    </xf>
    <xf numFmtId="177" fontId="39" fillId="0" borderId="25" xfId="0" applyNumberFormat="1" applyFont="1" applyBorder="1" applyAlignment="1">
      <alignment vertical="center"/>
    </xf>
    <xf numFmtId="177" fontId="39" fillId="0" borderId="25" xfId="0" applyNumberFormat="1" applyFont="1" applyBorder="1" applyAlignment="1">
      <alignment horizontal="right" vertical="center"/>
    </xf>
    <xf numFmtId="179" fontId="39" fillId="0" borderId="26" xfId="0" applyNumberFormat="1" applyFont="1" applyBorder="1" applyAlignment="1">
      <alignment vertical="center" shrinkToFit="1"/>
    </xf>
    <xf numFmtId="177" fontId="39" fillId="0" borderId="27" xfId="0" applyNumberFormat="1" applyFont="1" applyBorder="1" applyAlignment="1">
      <alignment vertical="center"/>
    </xf>
    <xf numFmtId="177" fontId="39" fillId="0" borderId="27" xfId="0" applyNumberFormat="1" applyFont="1" applyBorder="1" applyAlignment="1">
      <alignment horizontal="right" vertical="center"/>
    </xf>
    <xf numFmtId="179" fontId="39" fillId="0" borderId="28" xfId="0" applyNumberFormat="1" applyFont="1" applyBorder="1" applyAlignment="1">
      <alignment vertical="center" shrinkToFit="1"/>
    </xf>
    <xf numFmtId="177" fontId="39" fillId="0" borderId="29" xfId="0" applyNumberFormat="1" applyFont="1" applyBorder="1" applyAlignment="1">
      <alignment vertical="center"/>
    </xf>
    <xf numFmtId="177" fontId="39" fillId="0" borderId="29" xfId="0" applyNumberFormat="1" applyFont="1" applyBorder="1" applyAlignment="1">
      <alignment horizontal="right" vertical="center"/>
    </xf>
    <xf numFmtId="179" fontId="39" fillId="0" borderId="30" xfId="0" applyNumberFormat="1" applyFont="1" applyBorder="1" applyAlignment="1">
      <alignment vertical="center" shrinkToFit="1"/>
    </xf>
    <xf numFmtId="177" fontId="39" fillId="0" borderId="31" xfId="0" applyNumberFormat="1" applyFont="1" applyBorder="1" applyAlignment="1">
      <alignment vertical="center"/>
    </xf>
    <xf numFmtId="179" fontId="39" fillId="0" borderId="32" xfId="0" applyNumberFormat="1" applyFont="1" applyBorder="1" applyAlignment="1">
      <alignment vertical="center" shrinkToFit="1"/>
    </xf>
    <xf numFmtId="177" fontId="39" fillId="0" borderId="33" xfId="0" applyNumberFormat="1" applyFont="1" applyBorder="1" applyAlignment="1">
      <alignment vertical="center"/>
    </xf>
    <xf numFmtId="177" fontId="39" fillId="0" borderId="27" xfId="0" applyNumberFormat="1" applyFont="1" applyBorder="1" applyAlignment="1">
      <alignment vertical="center" shrinkToFit="1"/>
    </xf>
    <xf numFmtId="0" fontId="39" fillId="0" borderId="0" xfId="0" applyFont="1" applyBorder="1" applyAlignment="1">
      <alignment vertical="center"/>
    </xf>
    <xf numFmtId="0" fontId="40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39" fillId="0" borderId="34" xfId="0" applyFont="1" applyFill="1" applyBorder="1" applyAlignment="1">
      <alignment vertical="center"/>
    </xf>
    <xf numFmtId="0" fontId="40" fillId="0" borderId="35" xfId="0" applyFont="1" applyFill="1" applyBorder="1" applyAlignment="1">
      <alignment horizontal="distributed" vertical="center" wrapText="1" shrinkToFit="1"/>
    </xf>
    <xf numFmtId="3" fontId="3" fillId="33" borderId="35" xfId="0" applyNumberFormat="1" applyFont="1" applyFill="1" applyBorder="1" applyAlignment="1">
      <alignment vertical="center"/>
    </xf>
    <xf numFmtId="179" fontId="39" fillId="33" borderId="35" xfId="0" applyNumberFormat="1" applyFont="1" applyFill="1" applyBorder="1" applyAlignment="1">
      <alignment vertical="center" shrinkToFit="1"/>
    </xf>
    <xf numFmtId="177" fontId="39" fillId="33" borderId="25" xfId="0" applyNumberFormat="1" applyFont="1" applyFill="1" applyBorder="1" applyAlignment="1">
      <alignment vertical="center"/>
    </xf>
    <xf numFmtId="0" fontId="39" fillId="0" borderId="36" xfId="0" applyFont="1" applyFill="1" applyBorder="1" applyAlignment="1">
      <alignment vertical="center"/>
    </xf>
    <xf numFmtId="0" fontId="40" fillId="0" borderId="10" xfId="0" applyFont="1" applyFill="1" applyBorder="1" applyAlignment="1">
      <alignment horizontal="distributed" vertical="center" wrapText="1" shrinkToFit="1"/>
    </xf>
    <xf numFmtId="179" fontId="39" fillId="33" borderId="10" xfId="0" applyNumberFormat="1" applyFont="1" applyFill="1" applyBorder="1" applyAlignment="1">
      <alignment vertical="center" shrinkToFit="1"/>
    </xf>
    <xf numFmtId="3" fontId="3" fillId="33" borderId="10" xfId="0" applyNumberFormat="1" applyFont="1" applyFill="1" applyBorder="1" applyAlignment="1">
      <alignment vertical="center"/>
    </xf>
    <xf numFmtId="177" fontId="39" fillId="33" borderId="27" xfId="0" applyNumberFormat="1" applyFont="1" applyFill="1" applyBorder="1" applyAlignment="1">
      <alignment vertical="center"/>
    </xf>
    <xf numFmtId="0" fontId="39" fillId="0" borderId="37" xfId="0" applyFont="1" applyFill="1" applyBorder="1" applyAlignment="1">
      <alignment vertical="center"/>
    </xf>
    <xf numFmtId="0" fontId="40" fillId="0" borderId="11" xfId="0" applyFont="1" applyFill="1" applyBorder="1" applyAlignment="1">
      <alignment horizontal="distributed" vertical="center" wrapText="1" shrinkToFit="1"/>
    </xf>
    <xf numFmtId="3" fontId="3" fillId="33" borderId="11" xfId="0" applyNumberFormat="1" applyFont="1" applyFill="1" applyBorder="1" applyAlignment="1">
      <alignment vertical="center"/>
    </xf>
    <xf numFmtId="179" fontId="39" fillId="33" borderId="11" xfId="0" applyNumberFormat="1" applyFont="1" applyFill="1" applyBorder="1" applyAlignment="1">
      <alignment vertical="center" shrinkToFit="1"/>
    </xf>
    <xf numFmtId="177" fontId="39" fillId="33" borderId="29" xfId="0" applyNumberFormat="1" applyFont="1" applyFill="1" applyBorder="1" applyAlignment="1">
      <alignment vertical="center"/>
    </xf>
    <xf numFmtId="0" fontId="39" fillId="0" borderId="38" xfId="0" applyFont="1" applyFill="1" applyBorder="1" applyAlignment="1">
      <alignment horizontal="right" vertical="center" indent="1"/>
    </xf>
    <xf numFmtId="0" fontId="40" fillId="0" borderId="39" xfId="0" applyFont="1" applyFill="1" applyBorder="1" applyAlignment="1">
      <alignment horizontal="distributed" vertical="center" wrapText="1" shrinkToFit="1"/>
    </xf>
    <xf numFmtId="3" fontId="3" fillId="33" borderId="39" xfId="0" applyNumberFormat="1" applyFont="1" applyFill="1" applyBorder="1" applyAlignment="1">
      <alignment vertical="center"/>
    </xf>
    <xf numFmtId="179" fontId="39" fillId="33" borderId="39" xfId="0" applyNumberFormat="1" applyFont="1" applyFill="1" applyBorder="1" applyAlignment="1">
      <alignment vertical="center" shrinkToFit="1"/>
    </xf>
    <xf numFmtId="177" fontId="39" fillId="33" borderId="31" xfId="0" applyNumberFormat="1" applyFont="1" applyFill="1" applyBorder="1" applyAlignment="1">
      <alignment vertical="center"/>
    </xf>
    <xf numFmtId="0" fontId="39" fillId="0" borderId="36" xfId="0" applyFont="1" applyFill="1" applyBorder="1" applyAlignment="1">
      <alignment horizontal="right" vertical="center" indent="1"/>
    </xf>
    <xf numFmtId="0" fontId="39" fillId="0" borderId="40" xfId="0" applyFont="1" applyFill="1" applyBorder="1" applyAlignment="1">
      <alignment horizontal="right" vertical="center" indent="1"/>
    </xf>
    <xf numFmtId="0" fontId="40" fillId="0" borderId="41" xfId="0" applyFont="1" applyFill="1" applyBorder="1" applyAlignment="1">
      <alignment horizontal="distributed" vertical="center" wrapText="1" shrinkToFit="1"/>
    </xf>
    <xf numFmtId="3" fontId="3" fillId="33" borderId="41" xfId="0" applyNumberFormat="1" applyFont="1" applyFill="1" applyBorder="1" applyAlignment="1">
      <alignment vertical="center"/>
    </xf>
    <xf numFmtId="179" fontId="39" fillId="33" borderId="42" xfId="0" applyNumberFormat="1" applyFont="1" applyFill="1" applyBorder="1" applyAlignment="1">
      <alignment vertical="center" shrinkToFit="1"/>
    </xf>
    <xf numFmtId="177" fontId="39" fillId="33" borderId="33" xfId="0" applyNumberFormat="1" applyFont="1" applyFill="1" applyBorder="1" applyAlignment="1">
      <alignment vertical="center"/>
    </xf>
    <xf numFmtId="0" fontId="39" fillId="0" borderId="34" xfId="0" applyFont="1" applyFill="1" applyBorder="1" applyAlignment="1">
      <alignment horizontal="right" vertical="center" indent="1"/>
    </xf>
    <xf numFmtId="177" fontId="39" fillId="33" borderId="27" xfId="0" applyNumberFormat="1" applyFont="1" applyFill="1" applyBorder="1" applyAlignment="1">
      <alignment vertical="center" shrinkToFit="1"/>
    </xf>
    <xf numFmtId="0" fontId="39" fillId="0" borderId="37" xfId="0" applyFont="1" applyFill="1" applyBorder="1" applyAlignment="1">
      <alignment horizontal="right" vertical="center" indent="1"/>
    </xf>
    <xf numFmtId="179" fontId="39" fillId="33" borderId="43" xfId="0" applyNumberFormat="1" applyFont="1" applyFill="1" applyBorder="1" applyAlignment="1">
      <alignment vertical="center" shrinkToFit="1"/>
    </xf>
    <xf numFmtId="0" fontId="39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right" vertical="center" indent="1"/>
    </xf>
    <xf numFmtId="0" fontId="40" fillId="0" borderId="0" xfId="0" applyFont="1" applyFill="1" applyBorder="1" applyAlignment="1">
      <alignment horizontal="distributed" vertical="center" wrapText="1" shrinkToFit="1"/>
    </xf>
    <xf numFmtId="3" fontId="3" fillId="0" borderId="0" xfId="0" applyNumberFormat="1" applyFont="1" applyFill="1" applyBorder="1" applyAlignment="1">
      <alignment/>
    </xf>
    <xf numFmtId="179" fontId="39" fillId="0" borderId="0" xfId="0" applyNumberFormat="1" applyFont="1" applyFill="1" applyBorder="1" applyAlignment="1">
      <alignment vertical="center" shrinkToFit="1"/>
    </xf>
    <xf numFmtId="176" fontId="39" fillId="0" borderId="0" xfId="0" applyNumberFormat="1" applyFont="1" applyFill="1" applyBorder="1" applyAlignment="1">
      <alignment vertical="center"/>
    </xf>
    <xf numFmtId="0" fontId="41" fillId="0" borderId="42" xfId="0" applyFont="1" applyBorder="1" applyAlignment="1">
      <alignment horizontal="right" vertical="center"/>
    </xf>
    <xf numFmtId="0" fontId="39" fillId="0" borderId="36" xfId="0" applyFont="1" applyBorder="1" applyAlignment="1">
      <alignment horizontal="right" vertical="center" indent="1"/>
    </xf>
    <xf numFmtId="0" fontId="39" fillId="0" borderId="37" xfId="0" applyFont="1" applyBorder="1" applyAlignment="1">
      <alignment horizontal="right" vertical="center" indent="1"/>
    </xf>
    <xf numFmtId="0" fontId="39" fillId="0" borderId="44" xfId="0" applyFont="1" applyBorder="1" applyAlignment="1">
      <alignment vertical="center"/>
    </xf>
    <xf numFmtId="0" fontId="40" fillId="0" borderId="45" xfId="0" applyFont="1" applyBorder="1" applyAlignment="1">
      <alignment horizontal="distributed" vertical="center" wrapText="1" shrinkToFit="1"/>
    </xf>
    <xf numFmtId="179" fontId="39" fillId="0" borderId="46" xfId="0" applyNumberFormat="1" applyFont="1" applyBorder="1" applyAlignment="1">
      <alignment vertical="center" shrinkToFit="1"/>
    </xf>
    <xf numFmtId="177" fontId="39" fillId="0" borderId="47" xfId="0" applyNumberFormat="1" applyFont="1" applyBorder="1" applyAlignment="1">
      <alignment vertical="center"/>
    </xf>
    <xf numFmtId="179" fontId="39" fillId="0" borderId="48" xfId="0" applyNumberFormat="1" applyFont="1" applyBorder="1" applyAlignment="1">
      <alignment vertical="center" shrinkToFit="1"/>
    </xf>
    <xf numFmtId="179" fontId="39" fillId="0" borderId="22" xfId="0" applyNumberFormat="1" applyFont="1" applyBorder="1" applyAlignment="1">
      <alignment vertical="center" shrinkToFit="1"/>
    </xf>
    <xf numFmtId="179" fontId="39" fillId="0" borderId="49" xfId="0" applyNumberFormat="1" applyFont="1" applyBorder="1" applyAlignment="1">
      <alignment vertical="center" shrinkToFit="1"/>
    </xf>
    <xf numFmtId="0" fontId="4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0" fillId="0" borderId="50" xfId="0" applyFont="1" applyFill="1" applyBorder="1" applyAlignment="1">
      <alignment horizontal="distributed" vertical="center" wrapText="1" shrinkToFit="1"/>
    </xf>
    <xf numFmtId="3" fontId="3" fillId="33" borderId="51" xfId="0" applyNumberFormat="1" applyFont="1" applyFill="1" applyBorder="1" applyAlignment="1">
      <alignment vertical="center" shrinkToFit="1"/>
    </xf>
    <xf numFmtId="179" fontId="39" fillId="33" borderId="52" xfId="0" applyNumberFormat="1" applyFont="1" applyFill="1" applyBorder="1" applyAlignment="1">
      <alignment vertical="center" shrinkToFit="1"/>
    </xf>
    <xf numFmtId="0" fontId="39" fillId="0" borderId="53" xfId="0" applyFont="1" applyFill="1" applyBorder="1" applyAlignment="1">
      <alignment vertical="center"/>
    </xf>
    <xf numFmtId="0" fontId="40" fillId="0" borderId="54" xfId="0" applyFont="1" applyFill="1" applyBorder="1" applyAlignment="1">
      <alignment horizontal="distributed" vertical="center" wrapText="1" shrinkToFit="1"/>
    </xf>
    <xf numFmtId="3" fontId="3" fillId="33" borderId="54" xfId="0" applyNumberFormat="1" applyFont="1" applyFill="1" applyBorder="1" applyAlignment="1">
      <alignment vertical="center"/>
    </xf>
    <xf numFmtId="179" fontId="39" fillId="33" borderId="54" xfId="0" applyNumberFormat="1" applyFont="1" applyFill="1" applyBorder="1" applyAlignment="1">
      <alignment vertical="center" shrinkToFit="1"/>
    </xf>
    <xf numFmtId="177" fontId="39" fillId="33" borderId="47" xfId="0" applyNumberFormat="1" applyFont="1" applyFill="1" applyBorder="1" applyAlignment="1">
      <alignment vertical="center"/>
    </xf>
    <xf numFmtId="3" fontId="3" fillId="33" borderId="35" xfId="0" applyNumberFormat="1" applyFont="1" applyFill="1" applyBorder="1" applyAlignment="1">
      <alignment vertical="center" shrinkToFit="1"/>
    </xf>
    <xf numFmtId="0" fontId="40" fillId="0" borderId="55" xfId="0" applyFont="1" applyFill="1" applyBorder="1" applyAlignment="1">
      <alignment horizontal="distributed" vertical="center" wrapText="1" shrinkToFit="1"/>
    </xf>
    <xf numFmtId="3" fontId="3" fillId="33" borderId="56" xfId="0" applyNumberFormat="1" applyFont="1" applyFill="1" applyBorder="1" applyAlignment="1">
      <alignment vertical="center" shrinkToFit="1"/>
    </xf>
    <xf numFmtId="179" fontId="39" fillId="33" borderId="57" xfId="0" applyNumberFormat="1" applyFont="1" applyFill="1" applyBorder="1" applyAlignment="1">
      <alignment vertical="center" shrinkToFit="1"/>
    </xf>
    <xf numFmtId="3" fontId="3" fillId="33" borderId="10" xfId="0" applyNumberFormat="1" applyFont="1" applyFill="1" applyBorder="1" applyAlignment="1">
      <alignment vertical="center" shrinkToFit="1"/>
    </xf>
    <xf numFmtId="0" fontId="40" fillId="0" borderId="58" xfId="0" applyFont="1" applyFill="1" applyBorder="1" applyAlignment="1">
      <alignment horizontal="distributed" vertical="center" wrapText="1" shrinkToFit="1"/>
    </xf>
    <xf numFmtId="3" fontId="3" fillId="33" borderId="59" xfId="0" applyNumberFormat="1" applyFont="1" applyFill="1" applyBorder="1" applyAlignment="1">
      <alignment vertical="center" shrinkToFit="1"/>
    </xf>
    <xf numFmtId="179" fontId="39" fillId="33" borderId="60" xfId="0" applyNumberFormat="1" applyFont="1" applyFill="1" applyBorder="1" applyAlignment="1">
      <alignment vertical="center" shrinkToFit="1"/>
    </xf>
    <xf numFmtId="3" fontId="3" fillId="33" borderId="11" xfId="0" applyNumberFormat="1" applyFont="1" applyFill="1" applyBorder="1" applyAlignment="1">
      <alignment vertical="center" shrinkToFit="1"/>
    </xf>
    <xf numFmtId="0" fontId="40" fillId="0" borderId="61" xfId="0" applyFont="1" applyFill="1" applyBorder="1" applyAlignment="1">
      <alignment horizontal="distributed" vertical="center" wrapText="1" shrinkToFit="1"/>
    </xf>
    <xf numFmtId="3" fontId="3" fillId="33" borderId="62" xfId="0" applyNumberFormat="1" applyFont="1" applyFill="1" applyBorder="1" applyAlignment="1">
      <alignment vertical="center" shrinkToFit="1"/>
    </xf>
    <xf numFmtId="179" fontId="39" fillId="33" borderId="63" xfId="0" applyNumberFormat="1" applyFont="1" applyFill="1" applyBorder="1" applyAlignment="1">
      <alignment vertical="center" shrinkToFit="1"/>
    </xf>
    <xf numFmtId="3" fontId="3" fillId="33" borderId="39" xfId="0" applyNumberFormat="1" applyFont="1" applyFill="1" applyBorder="1" applyAlignment="1">
      <alignment vertical="center" shrinkToFit="1"/>
    </xf>
    <xf numFmtId="179" fontId="39" fillId="33" borderId="64" xfId="0" applyNumberFormat="1" applyFont="1" applyFill="1" applyBorder="1" applyAlignment="1">
      <alignment vertical="center" shrinkToFit="1"/>
    </xf>
    <xf numFmtId="0" fontId="40" fillId="0" borderId="65" xfId="0" applyFont="1" applyFill="1" applyBorder="1" applyAlignment="1">
      <alignment horizontal="distributed" vertical="center" wrapText="1" shrinkToFit="1"/>
    </xf>
    <xf numFmtId="3" fontId="3" fillId="33" borderId="66" xfId="0" applyNumberFormat="1" applyFont="1" applyFill="1" applyBorder="1" applyAlignment="1">
      <alignment vertical="center" shrinkToFit="1"/>
    </xf>
    <xf numFmtId="179" fontId="39" fillId="33" borderId="67" xfId="0" applyNumberFormat="1" applyFont="1" applyFill="1" applyBorder="1" applyAlignment="1">
      <alignment vertical="center" shrinkToFit="1"/>
    </xf>
    <xf numFmtId="3" fontId="3" fillId="33" borderId="41" xfId="0" applyNumberFormat="1" applyFont="1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4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9" fillId="0" borderId="68" xfId="0" applyFont="1" applyBorder="1" applyAlignment="1">
      <alignment vertical="center"/>
    </xf>
    <xf numFmtId="0" fontId="40" fillId="0" borderId="69" xfId="0" applyFont="1" applyBorder="1" applyAlignment="1">
      <alignment horizontal="distributed" vertical="center" wrapText="1" shrinkToFit="1"/>
    </xf>
    <xf numFmtId="179" fontId="39" fillId="0" borderId="70" xfId="0" applyNumberFormat="1" applyFont="1" applyBorder="1" applyAlignment="1">
      <alignment vertical="center" shrinkToFit="1"/>
    </xf>
    <xf numFmtId="177" fontId="39" fillId="0" borderId="71" xfId="0" applyNumberFormat="1" applyFont="1" applyBorder="1" applyAlignment="1">
      <alignment vertical="center"/>
    </xf>
    <xf numFmtId="177" fontId="39" fillId="0" borderId="71" xfId="0" applyNumberFormat="1" applyFont="1" applyBorder="1" applyAlignment="1">
      <alignment horizontal="right" vertical="center"/>
    </xf>
    <xf numFmtId="0" fontId="39" fillId="0" borderId="34" xfId="0" applyFont="1" applyBorder="1" applyAlignment="1">
      <alignment horizontal="right" vertical="center" indent="1"/>
    </xf>
    <xf numFmtId="0" fontId="39" fillId="0" borderId="72" xfId="0" applyFont="1" applyFill="1" applyBorder="1" applyAlignment="1">
      <alignment vertical="center"/>
    </xf>
    <xf numFmtId="0" fontId="40" fillId="0" borderId="73" xfId="0" applyFont="1" applyFill="1" applyBorder="1" applyAlignment="1">
      <alignment horizontal="distributed" vertical="center" wrapText="1" shrinkToFit="1"/>
    </xf>
    <xf numFmtId="0" fontId="0" fillId="0" borderId="0" xfId="0" applyFill="1" applyAlignment="1">
      <alignment vertical="center"/>
    </xf>
    <xf numFmtId="0" fontId="39" fillId="0" borderId="72" xfId="0" applyFont="1" applyBorder="1" applyAlignment="1">
      <alignment vertical="center"/>
    </xf>
    <xf numFmtId="0" fontId="40" fillId="0" borderId="73" xfId="0" applyFont="1" applyBorder="1" applyAlignment="1">
      <alignment horizontal="distributed" vertical="center" wrapText="1" shrinkToFit="1"/>
    </xf>
    <xf numFmtId="0" fontId="40" fillId="0" borderId="35" xfId="0" applyFont="1" applyBorder="1" applyAlignment="1">
      <alignment horizontal="distributed" vertical="center" wrapText="1" shrinkToFit="1"/>
    </xf>
    <xf numFmtId="3" fontId="3" fillId="33" borderId="73" xfId="0" applyNumberFormat="1" applyFont="1" applyFill="1" applyBorder="1" applyAlignment="1">
      <alignment vertical="center" shrinkToFit="1"/>
    </xf>
    <xf numFmtId="179" fontId="39" fillId="33" borderId="73" xfId="0" applyNumberFormat="1" applyFont="1" applyFill="1" applyBorder="1" applyAlignment="1">
      <alignment vertical="center" shrinkToFit="1"/>
    </xf>
    <xf numFmtId="177" fontId="39" fillId="33" borderId="71" xfId="0" applyNumberFormat="1" applyFont="1" applyFill="1" applyBorder="1" applyAlignment="1">
      <alignment vertical="center"/>
    </xf>
    <xf numFmtId="179" fontId="39" fillId="33" borderId="41" xfId="0" applyNumberFormat="1" applyFont="1" applyFill="1" applyBorder="1" applyAlignment="1">
      <alignment vertical="center" shrinkToFit="1"/>
    </xf>
    <xf numFmtId="0" fontId="40" fillId="33" borderId="35" xfId="0" applyFont="1" applyFill="1" applyBorder="1" applyAlignment="1">
      <alignment horizontal="right" vertical="center" wrapText="1" shrinkToFit="1"/>
    </xf>
    <xf numFmtId="177" fontId="39" fillId="33" borderId="25" xfId="0" applyNumberFormat="1" applyFont="1" applyFill="1" applyBorder="1" applyAlignment="1">
      <alignment horizontal="right" vertical="center"/>
    </xf>
    <xf numFmtId="0" fontId="40" fillId="33" borderId="10" xfId="0" applyFont="1" applyFill="1" applyBorder="1" applyAlignment="1">
      <alignment horizontal="right" vertical="center" wrapText="1" shrinkToFit="1"/>
    </xf>
    <xf numFmtId="177" fontId="39" fillId="33" borderId="27" xfId="0" applyNumberFormat="1" applyFont="1" applyFill="1" applyBorder="1" applyAlignment="1">
      <alignment horizontal="right" vertical="center"/>
    </xf>
    <xf numFmtId="0" fontId="40" fillId="33" borderId="11" xfId="0" applyFont="1" applyFill="1" applyBorder="1" applyAlignment="1">
      <alignment horizontal="right" vertical="center" wrapText="1" shrinkToFit="1"/>
    </xf>
    <xf numFmtId="177" fontId="39" fillId="33" borderId="29" xfId="0" applyNumberFormat="1" applyFont="1" applyFill="1" applyBorder="1" applyAlignment="1">
      <alignment horizontal="right" vertical="center"/>
    </xf>
    <xf numFmtId="177" fontId="39" fillId="33" borderId="31" xfId="0" applyNumberFormat="1" applyFont="1" applyFill="1" applyBorder="1" applyAlignment="1">
      <alignment horizontal="right" vertical="center"/>
    </xf>
    <xf numFmtId="177" fontId="39" fillId="33" borderId="33" xfId="0" applyNumberFormat="1" applyFont="1" applyFill="1" applyBorder="1" applyAlignment="1">
      <alignment horizontal="right" vertical="center"/>
    </xf>
    <xf numFmtId="177" fontId="39" fillId="33" borderId="27" xfId="0" applyNumberFormat="1" applyFont="1" applyFill="1" applyBorder="1" applyAlignment="1">
      <alignment horizontal="right" vertical="center" shrinkToFit="1"/>
    </xf>
    <xf numFmtId="0" fontId="40" fillId="33" borderId="73" xfId="0" applyFont="1" applyFill="1" applyBorder="1" applyAlignment="1">
      <alignment horizontal="right" vertical="center" wrapText="1" shrinkToFit="1"/>
    </xf>
    <xf numFmtId="177" fontId="39" fillId="33" borderId="47" xfId="0" applyNumberFormat="1" applyFont="1" applyFill="1" applyBorder="1" applyAlignment="1">
      <alignment horizontal="right" vertical="center"/>
    </xf>
    <xf numFmtId="0" fontId="40" fillId="0" borderId="74" xfId="0" applyFont="1" applyBorder="1" applyAlignment="1">
      <alignment vertical="top" wrapText="1"/>
    </xf>
    <xf numFmtId="0" fontId="40" fillId="0" borderId="0" xfId="0" applyFont="1" applyBorder="1" applyAlignment="1">
      <alignment vertical="top" wrapText="1"/>
    </xf>
    <xf numFmtId="0" fontId="40" fillId="0" borderId="14" xfId="0" applyFont="1" applyBorder="1" applyAlignment="1">
      <alignment horizontal="center" vertical="center"/>
    </xf>
    <xf numFmtId="0" fontId="40" fillId="0" borderId="7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1" fillId="0" borderId="70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/>
    </xf>
    <xf numFmtId="0" fontId="40" fillId="0" borderId="17" xfId="0" applyFont="1" applyBorder="1" applyAlignment="1">
      <alignment horizontal="distributed" vertical="center"/>
    </xf>
    <xf numFmtId="0" fontId="40" fillId="0" borderId="18" xfId="0" applyFont="1" applyBorder="1" applyAlignment="1">
      <alignment horizontal="distributed" vertical="center"/>
    </xf>
    <xf numFmtId="0" fontId="40" fillId="0" borderId="21" xfId="0" applyFont="1" applyBorder="1" applyAlignment="1">
      <alignment horizontal="distributed" vertical="center"/>
    </xf>
    <xf numFmtId="0" fontId="40" fillId="0" borderId="24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32" xfId="0" applyFont="1" applyBorder="1" applyAlignment="1">
      <alignment horizontal="center" vertical="center" wrapText="1"/>
    </xf>
    <xf numFmtId="0" fontId="40" fillId="0" borderId="76" xfId="0" applyFont="1" applyBorder="1" applyAlignment="1">
      <alignment horizontal="distributed" vertical="center"/>
    </xf>
    <xf numFmtId="0" fontId="40" fillId="0" borderId="71" xfId="0" applyFont="1" applyBorder="1" applyAlignment="1">
      <alignment horizontal="center" vertical="center" shrinkToFit="1"/>
    </xf>
    <xf numFmtId="0" fontId="40" fillId="0" borderId="23" xfId="0" applyFont="1" applyBorder="1" applyAlignment="1">
      <alignment horizontal="center" vertical="center" shrinkToFit="1"/>
    </xf>
    <xf numFmtId="0" fontId="0" fillId="0" borderId="74" xfId="0" applyBorder="1" applyAlignment="1">
      <alignment vertical="center"/>
    </xf>
    <xf numFmtId="0" fontId="0" fillId="0" borderId="0" xfId="0" applyAlignment="1">
      <alignment vertical="center"/>
    </xf>
    <xf numFmtId="0" fontId="39" fillId="0" borderId="0" xfId="0" applyFont="1" applyAlignment="1">
      <alignment vertical="center" wrapText="1"/>
    </xf>
    <xf numFmtId="0" fontId="39" fillId="0" borderId="77" xfId="0" applyFont="1" applyBorder="1" applyAlignment="1">
      <alignment vertical="center" wrapText="1"/>
    </xf>
    <xf numFmtId="0" fontId="40" fillId="0" borderId="25" xfId="0" applyFont="1" applyBorder="1" applyAlignment="1">
      <alignment horizontal="center" vertical="center" shrinkToFit="1"/>
    </xf>
    <xf numFmtId="0" fontId="40" fillId="0" borderId="27" xfId="0" applyFont="1" applyBorder="1" applyAlignment="1">
      <alignment horizontal="center" vertical="center" shrinkToFit="1"/>
    </xf>
    <xf numFmtId="0" fontId="40" fillId="0" borderId="33" xfId="0" applyFont="1" applyBorder="1" applyAlignment="1">
      <alignment horizontal="center" vertical="center" shrinkToFit="1"/>
    </xf>
    <xf numFmtId="0" fontId="0" fillId="0" borderId="7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40" fillId="0" borderId="70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41" fillId="0" borderId="73" xfId="0" applyFont="1" applyBorder="1" applyAlignment="1">
      <alignment horizontal="center" vertical="center" wrapText="1"/>
    </xf>
    <xf numFmtId="0" fontId="41" fillId="0" borderId="4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vertical="top" wrapText="1"/>
    </xf>
    <xf numFmtId="0" fontId="0" fillId="0" borderId="0" xfId="0" applyFill="1" applyAlignment="1">
      <alignment vertical="center" wrapText="1"/>
    </xf>
    <xf numFmtId="0" fontId="4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40" fillId="0" borderId="73" xfId="0" applyFont="1" applyBorder="1" applyAlignment="1">
      <alignment horizontal="center" vertical="center" shrinkToFit="1"/>
    </xf>
    <xf numFmtId="0" fontId="40" fillId="0" borderId="42" xfId="0" applyFont="1" applyBorder="1" applyAlignment="1">
      <alignment horizontal="center" vertical="center" shrinkToFit="1"/>
    </xf>
    <xf numFmtId="0" fontId="40" fillId="0" borderId="34" xfId="0" applyFont="1" applyBorder="1" applyAlignment="1">
      <alignment horizontal="center" vertical="center"/>
    </xf>
    <xf numFmtId="0" fontId="40" fillId="0" borderId="78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0" fontId="40" fillId="0" borderId="35" xfId="0" applyFont="1" applyBorder="1" applyAlignment="1">
      <alignment horizontal="distributed" vertical="center"/>
    </xf>
    <xf numFmtId="0" fontId="40" fillId="0" borderId="42" xfId="0" applyFont="1" applyBorder="1" applyAlignment="1">
      <alignment horizontal="distributed" vertical="center"/>
    </xf>
    <xf numFmtId="0" fontId="40" fillId="0" borderId="41" xfId="0" applyFont="1" applyBorder="1" applyAlignment="1">
      <alignment horizontal="distributed" vertical="center"/>
    </xf>
    <xf numFmtId="0" fontId="40" fillId="0" borderId="35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41" xfId="0" applyFont="1" applyBorder="1" applyAlignment="1">
      <alignment horizontal="center" vertical="center" wrapText="1"/>
    </xf>
    <xf numFmtId="0" fontId="40" fillId="0" borderId="0" xfId="0" applyFont="1" applyFill="1" applyAlignment="1">
      <alignment vertical="center" wrapText="1"/>
    </xf>
    <xf numFmtId="0" fontId="40" fillId="0" borderId="35" xfId="0" applyFont="1" applyBorder="1" applyAlignment="1">
      <alignment horizontal="center" vertical="center" shrinkToFit="1"/>
    </xf>
    <xf numFmtId="0" fontId="40" fillId="0" borderId="10" xfId="0" applyFont="1" applyBorder="1" applyAlignment="1">
      <alignment horizontal="center" vertical="center" shrinkToFit="1"/>
    </xf>
    <xf numFmtId="0" fontId="40" fillId="0" borderId="41" xfId="0" applyFont="1" applyBorder="1" applyAlignment="1">
      <alignment horizontal="center" vertical="center" shrinkToFit="1"/>
    </xf>
    <xf numFmtId="0" fontId="40" fillId="0" borderId="36" xfId="0" applyFont="1" applyBorder="1" applyAlignment="1">
      <alignment horizontal="center" vertical="center"/>
    </xf>
    <xf numFmtId="0" fontId="40" fillId="0" borderId="10" xfId="0" applyFont="1" applyBorder="1" applyAlignment="1">
      <alignment horizontal="distributed" vertical="center"/>
    </xf>
    <xf numFmtId="0" fontId="40" fillId="0" borderId="73" xfId="0" applyFont="1" applyBorder="1" applyAlignment="1">
      <alignment horizontal="center" vertical="center" wrapText="1"/>
    </xf>
    <xf numFmtId="0" fontId="40" fillId="0" borderId="42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5.57421875" style="1" customWidth="1"/>
    <col min="2" max="2" width="9.00390625" style="1" customWidth="1"/>
    <col min="3" max="3" width="8.57421875" style="1" customWidth="1"/>
    <col min="4" max="4" width="7.57421875" style="1" customWidth="1"/>
    <col min="5" max="5" width="2.57421875" style="1" customWidth="1"/>
    <col min="6" max="6" width="5.57421875" style="1" customWidth="1"/>
    <col min="7" max="7" width="9.00390625" style="1" customWidth="1"/>
    <col min="8" max="8" width="8.57421875" style="1" customWidth="1"/>
    <col min="9" max="9" width="6.57421875" style="1" customWidth="1"/>
    <col min="10" max="10" width="2.57421875" style="1" customWidth="1"/>
    <col min="11" max="11" width="5.57421875" style="1" customWidth="1"/>
    <col min="12" max="12" width="9.00390625" style="1" customWidth="1"/>
    <col min="13" max="13" width="8.57421875" style="1" customWidth="1"/>
    <col min="14" max="14" width="6.57421875" style="1" customWidth="1"/>
    <col min="15" max="15" width="2.57421875" style="1" customWidth="1"/>
    <col min="16" max="16" width="5.57421875" style="1" customWidth="1"/>
    <col min="17" max="17" width="9.00390625" style="1" customWidth="1"/>
    <col min="18" max="18" width="8.57421875" style="1" customWidth="1"/>
    <col min="19" max="19" width="6.57421875" style="1" customWidth="1"/>
    <col min="20" max="20" width="2.421875" style="2" customWidth="1"/>
    <col min="21" max="21" width="5.57421875" style="1" customWidth="1"/>
    <col min="22" max="22" width="9.00390625" style="1" customWidth="1"/>
    <col min="23" max="23" width="8.57421875" style="1" customWidth="1"/>
    <col min="24" max="24" width="7.57421875" style="1" customWidth="1"/>
    <col min="25" max="25" width="2.57421875" style="1" customWidth="1"/>
    <col min="26" max="26" width="5.57421875" style="1" customWidth="1"/>
    <col min="27" max="27" width="9.00390625" style="1" customWidth="1"/>
    <col min="28" max="28" width="8.57421875" style="1" customWidth="1"/>
    <col min="29" max="29" width="6.57421875" style="1" customWidth="1"/>
    <col min="30" max="30" width="2.57421875" style="0" customWidth="1"/>
    <col min="31" max="31" width="5.57421875" style="1" customWidth="1"/>
    <col min="32" max="32" width="9.00390625" style="1" customWidth="1"/>
    <col min="33" max="33" width="8.57421875" style="1" customWidth="1"/>
    <col min="34" max="34" width="7.57421875" style="1" customWidth="1"/>
    <col min="35" max="35" width="2.57421875" style="0" customWidth="1"/>
    <col min="36" max="36" width="5.57421875" style="1" customWidth="1"/>
    <col min="37" max="37" width="9.00390625" style="1" customWidth="1"/>
    <col min="38" max="38" width="8.57421875" style="1" customWidth="1"/>
    <col min="39" max="39" width="6.57421875" style="1" customWidth="1"/>
    <col min="40" max="16384" width="9.00390625" style="2" customWidth="1"/>
  </cols>
  <sheetData>
    <row r="1" spans="1:31" ht="13.5">
      <c r="A1" s="1" t="s">
        <v>94</v>
      </c>
      <c r="U1" s="1" t="str">
        <f>$A$1</f>
        <v>平成27年度国民健康保険事業状況（大分県）</v>
      </c>
      <c r="AE1" s="20"/>
    </row>
    <row r="3" spans="1:39" s="1" customFormat="1" ht="12" customHeight="1">
      <c r="A3" s="1" t="s">
        <v>58</v>
      </c>
      <c r="F3" s="1" t="s">
        <v>59</v>
      </c>
      <c r="K3" s="1" t="s">
        <v>60</v>
      </c>
      <c r="P3" s="1" t="s">
        <v>61</v>
      </c>
      <c r="U3" s="163" t="s">
        <v>71</v>
      </c>
      <c r="V3" s="163"/>
      <c r="W3" s="163"/>
      <c r="X3" s="163"/>
      <c r="Z3" s="163" t="s">
        <v>72</v>
      </c>
      <c r="AA3" s="163"/>
      <c r="AB3" s="163"/>
      <c r="AC3" s="163"/>
      <c r="AD3"/>
      <c r="AE3" s="163" t="s">
        <v>73</v>
      </c>
      <c r="AF3" s="163"/>
      <c r="AG3" s="163"/>
      <c r="AH3" s="163"/>
      <c r="AI3"/>
      <c r="AJ3" s="163" t="s">
        <v>74</v>
      </c>
      <c r="AK3" s="163"/>
      <c r="AL3" s="163"/>
      <c r="AM3" s="163"/>
    </row>
    <row r="4" spans="21:39" ht="13.5">
      <c r="U4" s="164"/>
      <c r="V4" s="164"/>
      <c r="W4" s="164"/>
      <c r="X4" s="164"/>
      <c r="Z4" s="164"/>
      <c r="AA4" s="164"/>
      <c r="AB4" s="164"/>
      <c r="AC4" s="164"/>
      <c r="AE4" s="164"/>
      <c r="AF4" s="164"/>
      <c r="AG4" s="164"/>
      <c r="AH4" s="164"/>
      <c r="AJ4" s="164"/>
      <c r="AK4" s="164"/>
      <c r="AL4" s="164"/>
      <c r="AM4" s="164"/>
    </row>
    <row r="5" spans="1:39" ht="11.25" customHeight="1">
      <c r="A5" s="146" t="s">
        <v>27</v>
      </c>
      <c r="B5" s="152" t="s">
        <v>26</v>
      </c>
      <c r="C5" s="170" t="s">
        <v>62</v>
      </c>
      <c r="D5" s="159" t="s">
        <v>53</v>
      </c>
      <c r="E5" s="2"/>
      <c r="F5" s="146" t="s">
        <v>27</v>
      </c>
      <c r="G5" s="152" t="s">
        <v>26</v>
      </c>
      <c r="H5" s="170" t="s">
        <v>62</v>
      </c>
      <c r="I5" s="159" t="s">
        <v>57</v>
      </c>
      <c r="J5" s="2"/>
      <c r="K5" s="146" t="s">
        <v>27</v>
      </c>
      <c r="L5" s="152" t="s">
        <v>26</v>
      </c>
      <c r="M5" s="155" t="s">
        <v>62</v>
      </c>
      <c r="N5" s="165" t="s">
        <v>57</v>
      </c>
      <c r="O5" s="2"/>
      <c r="P5" s="146" t="s">
        <v>27</v>
      </c>
      <c r="Q5" s="152" t="s">
        <v>26</v>
      </c>
      <c r="R5" s="155" t="s">
        <v>62</v>
      </c>
      <c r="S5" s="165" t="s">
        <v>57</v>
      </c>
      <c r="U5" s="146" t="s">
        <v>27</v>
      </c>
      <c r="V5" s="152" t="s">
        <v>26</v>
      </c>
      <c r="W5" s="149" t="s">
        <v>75</v>
      </c>
      <c r="X5" s="159" t="s">
        <v>53</v>
      </c>
      <c r="Y5" s="2"/>
      <c r="Z5" s="146" t="s">
        <v>27</v>
      </c>
      <c r="AA5" s="152" t="s">
        <v>26</v>
      </c>
      <c r="AB5" s="149" t="s">
        <v>75</v>
      </c>
      <c r="AC5" s="159" t="s">
        <v>57</v>
      </c>
      <c r="AD5" s="2"/>
      <c r="AE5" s="146" t="s">
        <v>27</v>
      </c>
      <c r="AF5" s="152" t="s">
        <v>26</v>
      </c>
      <c r="AG5" s="149" t="s">
        <v>76</v>
      </c>
      <c r="AH5" s="159" t="s">
        <v>53</v>
      </c>
      <c r="AI5" s="2"/>
      <c r="AJ5" s="146" t="s">
        <v>27</v>
      </c>
      <c r="AK5" s="152" t="s">
        <v>26</v>
      </c>
      <c r="AL5" s="149" t="s">
        <v>76</v>
      </c>
      <c r="AM5" s="159" t="s">
        <v>57</v>
      </c>
    </row>
    <row r="6" spans="1:39" ht="11.25" customHeight="1">
      <c r="A6" s="147"/>
      <c r="B6" s="158"/>
      <c r="C6" s="171"/>
      <c r="D6" s="160"/>
      <c r="E6" s="2"/>
      <c r="F6" s="147"/>
      <c r="G6" s="158"/>
      <c r="H6" s="171"/>
      <c r="I6" s="160"/>
      <c r="J6" s="2"/>
      <c r="K6" s="151"/>
      <c r="L6" s="153"/>
      <c r="M6" s="156"/>
      <c r="N6" s="166"/>
      <c r="O6" s="2"/>
      <c r="P6" s="151"/>
      <c r="Q6" s="153"/>
      <c r="R6" s="156"/>
      <c r="S6" s="166"/>
      <c r="U6" s="147"/>
      <c r="V6" s="158"/>
      <c r="W6" s="150"/>
      <c r="X6" s="160"/>
      <c r="Y6" s="2"/>
      <c r="Z6" s="147"/>
      <c r="AA6" s="158"/>
      <c r="AB6" s="150"/>
      <c r="AC6" s="160"/>
      <c r="AD6" s="2"/>
      <c r="AE6" s="147"/>
      <c r="AF6" s="158"/>
      <c r="AG6" s="150"/>
      <c r="AH6" s="160"/>
      <c r="AI6" s="2"/>
      <c r="AJ6" s="147"/>
      <c r="AK6" s="158"/>
      <c r="AL6" s="150"/>
      <c r="AM6" s="160"/>
    </row>
    <row r="7" spans="1:39" ht="11.25" customHeight="1">
      <c r="A7" s="147"/>
      <c r="B7" s="158"/>
      <c r="C7" s="171"/>
      <c r="D7" s="160"/>
      <c r="E7" s="2"/>
      <c r="F7" s="147"/>
      <c r="G7" s="158"/>
      <c r="H7" s="171"/>
      <c r="I7" s="160"/>
      <c r="J7" s="2"/>
      <c r="K7" s="151"/>
      <c r="L7" s="153"/>
      <c r="M7" s="157"/>
      <c r="N7" s="167"/>
      <c r="O7" s="2"/>
      <c r="P7" s="151"/>
      <c r="Q7" s="153"/>
      <c r="R7" s="157"/>
      <c r="S7" s="167"/>
      <c r="U7" s="147"/>
      <c r="V7" s="158"/>
      <c r="W7" s="150"/>
      <c r="X7" s="160"/>
      <c r="Y7" s="2"/>
      <c r="Z7" s="147"/>
      <c r="AA7" s="158"/>
      <c r="AB7" s="150"/>
      <c r="AC7" s="160"/>
      <c r="AD7" s="2"/>
      <c r="AE7" s="147"/>
      <c r="AF7" s="158"/>
      <c r="AG7" s="150"/>
      <c r="AH7" s="160"/>
      <c r="AI7" s="2"/>
      <c r="AJ7" s="147"/>
      <c r="AK7" s="158"/>
      <c r="AL7" s="150"/>
      <c r="AM7" s="160"/>
    </row>
    <row r="8" spans="1:39" ht="11.25">
      <c r="A8" s="148"/>
      <c r="B8" s="154"/>
      <c r="C8" s="21" t="s">
        <v>54</v>
      </c>
      <c r="D8" s="22" t="s">
        <v>55</v>
      </c>
      <c r="E8" s="20"/>
      <c r="F8" s="148"/>
      <c r="G8" s="154"/>
      <c r="H8" s="21" t="s">
        <v>54</v>
      </c>
      <c r="I8" s="22" t="s">
        <v>55</v>
      </c>
      <c r="J8" s="20"/>
      <c r="K8" s="148"/>
      <c r="L8" s="154"/>
      <c r="M8" s="21" t="s">
        <v>54</v>
      </c>
      <c r="N8" s="22" t="s">
        <v>55</v>
      </c>
      <c r="O8" s="20"/>
      <c r="P8" s="148"/>
      <c r="Q8" s="154"/>
      <c r="R8" s="21" t="s">
        <v>54</v>
      </c>
      <c r="S8" s="22" t="s">
        <v>55</v>
      </c>
      <c r="U8" s="148"/>
      <c r="V8" s="154"/>
      <c r="W8" s="21" t="s">
        <v>54</v>
      </c>
      <c r="X8" s="22" t="s">
        <v>55</v>
      </c>
      <c r="Y8" s="20"/>
      <c r="Z8" s="148"/>
      <c r="AA8" s="154"/>
      <c r="AB8" s="21" t="s">
        <v>54</v>
      </c>
      <c r="AC8" s="22" t="s">
        <v>55</v>
      </c>
      <c r="AD8" s="20"/>
      <c r="AE8" s="148"/>
      <c r="AF8" s="154"/>
      <c r="AG8" s="21" t="s">
        <v>54</v>
      </c>
      <c r="AH8" s="22" t="s">
        <v>55</v>
      </c>
      <c r="AI8" s="20"/>
      <c r="AJ8" s="148"/>
      <c r="AK8" s="154"/>
      <c r="AL8" s="21" t="s">
        <v>54</v>
      </c>
      <c r="AM8" s="22" t="s">
        <v>55</v>
      </c>
    </row>
    <row r="9" spans="1:39" s="1" customFormat="1" ht="16.5" customHeight="1">
      <c r="A9" s="8" t="s">
        <v>56</v>
      </c>
      <c r="B9" s="13" t="s">
        <v>28</v>
      </c>
      <c r="C9" s="23">
        <f>'指標11-18元表'!D9</f>
        <v>414963</v>
      </c>
      <c r="D9" s="24">
        <f>'指標11-18元表'!E9</f>
        <v>105.09</v>
      </c>
      <c r="F9" s="8" t="s">
        <v>56</v>
      </c>
      <c r="G9" s="13" t="s">
        <v>28</v>
      </c>
      <c r="H9" s="23">
        <f>'指標11-18元表'!J9</f>
        <v>412803</v>
      </c>
      <c r="I9" s="24">
        <f>'指標11-18元表'!K9</f>
        <v>105.18</v>
      </c>
      <c r="K9" s="79" t="s">
        <v>56</v>
      </c>
      <c r="L9" s="80" t="s">
        <v>29</v>
      </c>
      <c r="M9" s="81">
        <f>'指標11-18元表'!P9</f>
        <v>459979</v>
      </c>
      <c r="N9" s="82">
        <f>'指標11-18元表'!Q9</f>
        <v>105.89</v>
      </c>
      <c r="P9" s="8" t="s">
        <v>56</v>
      </c>
      <c r="Q9" s="13" t="s">
        <v>28</v>
      </c>
      <c r="R9" s="23">
        <f>'指標11-18元表'!V9</f>
        <v>587047</v>
      </c>
      <c r="S9" s="24">
        <f>'指標11-18元表'!W9</f>
        <v>104.02</v>
      </c>
      <c r="U9" s="8" t="s">
        <v>56</v>
      </c>
      <c r="V9" s="13" t="s">
        <v>28</v>
      </c>
      <c r="W9" s="23">
        <f>'指標11-18元表'!AB9</f>
        <v>44901</v>
      </c>
      <c r="X9" s="24">
        <f>'指標11-18元表'!AC9</f>
        <v>110.6</v>
      </c>
      <c r="Z9" s="117" t="s">
        <v>56</v>
      </c>
      <c r="AA9" s="118" t="s">
        <v>29</v>
      </c>
      <c r="AB9" s="119">
        <f>'指標11-18元表'!AH9</f>
        <v>59650</v>
      </c>
      <c r="AC9" s="120">
        <f>'指標11-18元表'!AI9</f>
        <v>117.99</v>
      </c>
      <c r="AD9"/>
      <c r="AE9" s="8" t="s">
        <v>56</v>
      </c>
      <c r="AF9" s="13" t="s">
        <v>28</v>
      </c>
      <c r="AG9" s="23">
        <f>'指標11-18元表'!AN9</f>
        <v>26</v>
      </c>
      <c r="AH9" s="25">
        <f>'指標11-18元表'!AO9</f>
        <v>144.44</v>
      </c>
      <c r="AI9"/>
      <c r="AJ9" s="117" t="s">
        <v>56</v>
      </c>
      <c r="AK9" s="118" t="s">
        <v>29</v>
      </c>
      <c r="AL9" s="119">
        <f>'指標11-18元表'!AT9</f>
        <v>7</v>
      </c>
      <c r="AM9" s="121">
        <f>'指標11-18元表'!AU9</f>
        <v>41.18</v>
      </c>
    </row>
    <row r="10" spans="1:39" s="1" customFormat="1" ht="16.5" customHeight="1">
      <c r="A10" s="5" t="s">
        <v>56</v>
      </c>
      <c r="B10" s="14" t="s">
        <v>29</v>
      </c>
      <c r="C10" s="26">
        <f>'指標11-18元表'!D10</f>
        <v>421114</v>
      </c>
      <c r="D10" s="27">
        <f>'指標11-18元表'!E10</f>
        <v>105.07</v>
      </c>
      <c r="F10" s="5" t="s">
        <v>56</v>
      </c>
      <c r="G10" s="14" t="s">
        <v>29</v>
      </c>
      <c r="H10" s="26">
        <f>'指標11-18元表'!J10</f>
        <v>419201</v>
      </c>
      <c r="I10" s="27">
        <f>'指標11-18元表'!K10</f>
        <v>105.15</v>
      </c>
      <c r="K10" s="7">
        <f>'指標11-18元表'!M10</f>
        <v>2</v>
      </c>
      <c r="L10" s="16" t="s">
        <v>31</v>
      </c>
      <c r="M10" s="32">
        <f>'指標11-18元表'!P10</f>
        <v>516472</v>
      </c>
      <c r="N10" s="33">
        <f>'指標11-18元表'!Q10</f>
        <v>109.38</v>
      </c>
      <c r="P10" s="5" t="s">
        <v>56</v>
      </c>
      <c r="Q10" s="14" t="s">
        <v>29</v>
      </c>
      <c r="R10" s="26">
        <f>'指標11-18元表'!V10</f>
        <v>587966</v>
      </c>
      <c r="S10" s="27">
        <f>'指標11-18元表'!W10</f>
        <v>104.04</v>
      </c>
      <c r="U10" s="5" t="s">
        <v>56</v>
      </c>
      <c r="V10" s="14" t="s">
        <v>29</v>
      </c>
      <c r="W10" s="26">
        <f>'指標11-18元表'!AB10</f>
        <v>45804</v>
      </c>
      <c r="X10" s="27">
        <f>'指標11-18元表'!AC10</f>
        <v>110.54</v>
      </c>
      <c r="Z10" s="122">
        <f>'指標11-18元表'!AE10</f>
        <v>5</v>
      </c>
      <c r="AA10" s="13" t="s">
        <v>31</v>
      </c>
      <c r="AB10" s="23">
        <f>'指標11-18元表'!AH10</f>
        <v>70394</v>
      </c>
      <c r="AC10" s="24">
        <f>'指標11-18元表'!AI10</f>
        <v>122.08</v>
      </c>
      <c r="AD10"/>
      <c r="AE10" s="5" t="s">
        <v>56</v>
      </c>
      <c r="AF10" s="14" t="s">
        <v>29</v>
      </c>
      <c r="AG10" s="26">
        <f>'指標11-18元表'!AN10</f>
        <v>27</v>
      </c>
      <c r="AH10" s="28">
        <f>'指標11-18元表'!AO10</f>
        <v>142.11</v>
      </c>
      <c r="AI10"/>
      <c r="AJ10" s="10">
        <f>'指標11-18元表'!AQ10</f>
        <v>5</v>
      </c>
      <c r="AK10" s="13" t="s">
        <v>31</v>
      </c>
      <c r="AL10" s="23">
        <f>'指標11-18元表'!AT10</f>
        <v>1</v>
      </c>
      <c r="AM10" s="25">
        <f>'指標11-18元表'!AU10</f>
        <v>11.11</v>
      </c>
    </row>
    <row r="11" spans="1:39" s="1" customFormat="1" ht="16.5" customHeight="1">
      <c r="A11" s="9" t="s">
        <v>56</v>
      </c>
      <c r="B11" s="15" t="s">
        <v>30</v>
      </c>
      <c r="C11" s="29">
        <f>'指標11-18元表'!D11</f>
        <v>166154</v>
      </c>
      <c r="D11" s="30">
        <f>'指標11-18元表'!E11</f>
        <v>104.85</v>
      </c>
      <c r="F11" s="9" t="s">
        <v>56</v>
      </c>
      <c r="G11" s="15" t="s">
        <v>30</v>
      </c>
      <c r="H11" s="83">
        <f>'指標11-18元表'!J11</f>
        <v>166154</v>
      </c>
      <c r="I11" s="30">
        <f>'指標11-18元表'!K11</f>
        <v>104.85</v>
      </c>
      <c r="K11" s="6">
        <f>'指標11-18元表'!M11</f>
        <v>13</v>
      </c>
      <c r="L11" s="14" t="s">
        <v>32</v>
      </c>
      <c r="M11" s="32">
        <f>'指標11-18元表'!P11</f>
        <v>397273</v>
      </c>
      <c r="N11" s="27">
        <f>'指標11-18元表'!Q11</f>
        <v>100.12</v>
      </c>
      <c r="P11" s="9" t="s">
        <v>56</v>
      </c>
      <c r="Q11" s="15" t="s">
        <v>30</v>
      </c>
      <c r="R11" s="29">
        <f>'指標11-18元表'!V11</f>
        <v>396493</v>
      </c>
      <c r="S11" s="30">
        <f>'指標11-18元表'!W11</f>
        <v>98.07</v>
      </c>
      <c r="U11" s="9" t="s">
        <v>56</v>
      </c>
      <c r="V11" s="15" t="s">
        <v>30</v>
      </c>
      <c r="W11" s="29">
        <f>'指標11-18元表'!AB11</f>
        <v>10085</v>
      </c>
      <c r="X11" s="30">
        <f>'指標11-18元表'!AC11</f>
        <v>111.93</v>
      </c>
      <c r="Z11" s="6">
        <f>'指標11-18元表'!AE11</f>
        <v>13</v>
      </c>
      <c r="AA11" s="14" t="s">
        <v>32</v>
      </c>
      <c r="AB11" s="26">
        <f>'指標11-18元表'!AH11</f>
        <v>47320</v>
      </c>
      <c r="AC11" s="27">
        <f>'指標11-18元表'!AI11</f>
        <v>102.19</v>
      </c>
      <c r="AD11"/>
      <c r="AE11" s="9" t="s">
        <v>56</v>
      </c>
      <c r="AF11" s="15" t="s">
        <v>30</v>
      </c>
      <c r="AG11" s="29">
        <f>'指標11-18元表'!AN11</f>
        <v>0</v>
      </c>
      <c r="AH11" s="31" t="str">
        <f>'指標11-18元表'!AO11</f>
        <v>-</v>
      </c>
      <c r="AI11"/>
      <c r="AJ11" s="6">
        <f>'指標11-18元表'!AQ11</f>
        <v>3</v>
      </c>
      <c r="AK11" s="14" t="s">
        <v>32</v>
      </c>
      <c r="AL11" s="26">
        <f>'指標11-18元表'!AT11</f>
        <v>19</v>
      </c>
      <c r="AM11" s="28">
        <f>'指標11-18元表'!AU11</f>
        <v>18.1</v>
      </c>
    </row>
    <row r="12" spans="1:39" s="1" customFormat="1" ht="16.5" customHeight="1">
      <c r="A12" s="7">
        <f>'指標11-18元表'!A12</f>
        <v>13</v>
      </c>
      <c r="B12" s="16" t="s">
        <v>31</v>
      </c>
      <c r="C12" s="23">
        <f>'指標11-18元表'!D12</f>
        <v>416054</v>
      </c>
      <c r="D12" s="33">
        <f>'指標11-18元表'!E12</f>
        <v>104.75</v>
      </c>
      <c r="F12" s="7">
        <f>'指標11-18元表'!G12</f>
        <v>13</v>
      </c>
      <c r="G12" s="16" t="s">
        <v>31</v>
      </c>
      <c r="H12" s="32">
        <f>'指標11-18元表'!J12</f>
        <v>411477</v>
      </c>
      <c r="I12" s="33">
        <f>'指標11-18元表'!K12</f>
        <v>104.79</v>
      </c>
      <c r="K12" s="6">
        <f>'指標11-18元表'!M12</f>
        <v>3</v>
      </c>
      <c r="L12" s="14" t="s">
        <v>33</v>
      </c>
      <c r="M12" s="32">
        <f>'指標11-18元表'!P12</f>
        <v>492054</v>
      </c>
      <c r="N12" s="27">
        <f>'指標11-18元表'!Q12</f>
        <v>121.58</v>
      </c>
      <c r="P12" s="7">
        <f>'指標11-18元表'!S12</f>
        <v>6</v>
      </c>
      <c r="Q12" s="16" t="s">
        <v>31</v>
      </c>
      <c r="R12" s="23">
        <f>'指標11-18元表'!V12</f>
        <v>595151</v>
      </c>
      <c r="S12" s="33">
        <f>'指標11-18元表'!W12</f>
        <v>103</v>
      </c>
      <c r="U12" s="7">
        <f>'指標11-18元表'!Y12</f>
        <v>15</v>
      </c>
      <c r="V12" s="16" t="s">
        <v>31</v>
      </c>
      <c r="W12" s="32">
        <f>'指標11-18元表'!AB12</f>
        <v>43826</v>
      </c>
      <c r="X12" s="33">
        <f>'指標11-18元表'!AC12</f>
        <v>110.2</v>
      </c>
      <c r="Z12" s="6">
        <f>'指標11-18元表'!AE12</f>
        <v>3</v>
      </c>
      <c r="AA12" s="14" t="s">
        <v>33</v>
      </c>
      <c r="AB12" s="26">
        <f>'指標11-18元表'!AH12</f>
        <v>72817</v>
      </c>
      <c r="AC12" s="27">
        <f>'指標11-18元表'!AI12</f>
        <v>148.54</v>
      </c>
      <c r="AD12"/>
      <c r="AE12" s="10">
        <f>'指標11-18元表'!AK12</f>
        <v>3</v>
      </c>
      <c r="AF12" s="13" t="s">
        <v>31</v>
      </c>
      <c r="AG12" s="23">
        <f>'指標11-18元表'!AN12</f>
        <v>41</v>
      </c>
      <c r="AH12" s="25">
        <f>'指標11-18元表'!AO12</f>
        <v>227.78</v>
      </c>
      <c r="AI12"/>
      <c r="AJ12" s="6">
        <f>'指標11-18元表'!AQ12</f>
        <v>2</v>
      </c>
      <c r="AK12" s="14" t="s">
        <v>33</v>
      </c>
      <c r="AL12" s="26">
        <f>'指標11-18元表'!AT12</f>
        <v>39</v>
      </c>
      <c r="AM12" s="28">
        <f>'指標11-18元表'!AU12</f>
        <v>278.57</v>
      </c>
    </row>
    <row r="13" spans="1:39" s="1" customFormat="1" ht="16.5" customHeight="1">
      <c r="A13" s="6">
        <f>'指標11-18元表'!A13</f>
        <v>16</v>
      </c>
      <c r="B13" s="14" t="s">
        <v>32</v>
      </c>
      <c r="C13" s="26">
        <f>'指標11-18元表'!D13</f>
        <v>406769</v>
      </c>
      <c r="D13" s="27">
        <f>'指標11-18元表'!E13</f>
        <v>104.79</v>
      </c>
      <c r="F13" s="6">
        <f>'指標11-18元表'!G13</f>
        <v>14</v>
      </c>
      <c r="G13" s="14" t="s">
        <v>32</v>
      </c>
      <c r="H13" s="26">
        <f>'指標11-18元表'!J13</f>
        <v>407073</v>
      </c>
      <c r="I13" s="27">
        <f>'指標11-18元表'!K13</f>
        <v>104.96</v>
      </c>
      <c r="K13" s="6">
        <f>'指標11-18元表'!M13</f>
        <v>11</v>
      </c>
      <c r="L13" s="14" t="s">
        <v>34</v>
      </c>
      <c r="M13" s="32">
        <f>'指標11-18元表'!P13</f>
        <v>407462</v>
      </c>
      <c r="N13" s="27">
        <f>'指標11-18元表'!Q13</f>
        <v>102.88</v>
      </c>
      <c r="P13" s="6">
        <f>'指標11-18元表'!S13</f>
        <v>4</v>
      </c>
      <c r="Q13" s="14" t="s">
        <v>32</v>
      </c>
      <c r="R13" s="26">
        <f>'指標11-18元表'!V13</f>
        <v>608805</v>
      </c>
      <c r="S13" s="27">
        <f>'指標11-18元表'!W13</f>
        <v>106.43</v>
      </c>
      <c r="U13" s="6">
        <f>'指標11-18元表'!Y13</f>
        <v>13</v>
      </c>
      <c r="V13" s="14" t="s">
        <v>32</v>
      </c>
      <c r="W13" s="26">
        <f>'指標11-18元表'!AB13</f>
        <v>45609</v>
      </c>
      <c r="X13" s="27">
        <f>'指標11-18元表'!AC13</f>
        <v>108.48</v>
      </c>
      <c r="Z13" s="6">
        <f>'指標11-18元表'!AE13</f>
        <v>15</v>
      </c>
      <c r="AA13" s="14" t="s">
        <v>34</v>
      </c>
      <c r="AB13" s="26">
        <f>'指標11-18元表'!AH13</f>
        <v>43926</v>
      </c>
      <c r="AC13" s="27">
        <f>'指標11-18元表'!AI13</f>
        <v>99.1</v>
      </c>
      <c r="AD13"/>
      <c r="AE13" s="6">
        <f>'指標11-18元表'!AK13</f>
        <v>8</v>
      </c>
      <c r="AF13" s="14" t="s">
        <v>32</v>
      </c>
      <c r="AG13" s="26">
        <f>'指標11-18元表'!AN13</f>
        <v>20</v>
      </c>
      <c r="AH13" s="28">
        <f>'指標11-18元表'!AO13</f>
        <v>86.96</v>
      </c>
      <c r="AI13"/>
      <c r="AJ13" s="6">
        <f>'指標11-18元表'!AQ13</f>
        <v>6</v>
      </c>
      <c r="AK13" s="14" t="s">
        <v>34</v>
      </c>
      <c r="AL13" s="26">
        <f>'指標11-18元表'!AT13</f>
        <v>0</v>
      </c>
      <c r="AM13" s="28" t="str">
        <f>'指標11-18元表'!AU13</f>
        <v>-</v>
      </c>
    </row>
    <row r="14" spans="1:39" s="1" customFormat="1" ht="16.5" customHeight="1">
      <c r="A14" s="6">
        <f>'指標11-18元表'!A14</f>
        <v>12</v>
      </c>
      <c r="B14" s="14" t="s">
        <v>33</v>
      </c>
      <c r="C14" s="26">
        <f>'指標11-18元表'!D14</f>
        <v>420549</v>
      </c>
      <c r="D14" s="27">
        <f>'指標11-18元表'!E14</f>
        <v>108.35</v>
      </c>
      <c r="F14" s="6">
        <f>'指標11-18元表'!G14</f>
        <v>12</v>
      </c>
      <c r="G14" s="14" t="s">
        <v>33</v>
      </c>
      <c r="H14" s="26">
        <f>'指標11-18元表'!J14</f>
        <v>416513</v>
      </c>
      <c r="I14" s="27">
        <f>'指標11-18元表'!K14</f>
        <v>107.67</v>
      </c>
      <c r="K14" s="12">
        <f>'指標11-18元表'!M14</f>
        <v>10</v>
      </c>
      <c r="L14" s="17" t="s">
        <v>35</v>
      </c>
      <c r="M14" s="84">
        <f>'指標11-18元表'!P14</f>
        <v>432609</v>
      </c>
      <c r="N14" s="35">
        <f>'指標11-18元表'!Q14</f>
        <v>80.74</v>
      </c>
      <c r="P14" s="6">
        <f>'指標11-18元表'!S14</f>
        <v>16</v>
      </c>
      <c r="Q14" s="14" t="s">
        <v>33</v>
      </c>
      <c r="R14" s="26">
        <f>'指標11-18元表'!V14</f>
        <v>569485</v>
      </c>
      <c r="S14" s="27">
        <f>'指標11-18元表'!W14</f>
        <v>106.26</v>
      </c>
      <c r="U14" s="6">
        <f>'指標11-18元表'!Y14</f>
        <v>11</v>
      </c>
      <c r="V14" s="14" t="s">
        <v>33</v>
      </c>
      <c r="W14" s="26">
        <f>'指標11-18元表'!AB14</f>
        <v>46229</v>
      </c>
      <c r="X14" s="27">
        <f>'指標11-18元表'!AC14</f>
        <v>117.74</v>
      </c>
      <c r="Z14" s="11">
        <f>'指標11-18元表'!AE14</f>
        <v>9</v>
      </c>
      <c r="AA14" s="15" t="s">
        <v>35</v>
      </c>
      <c r="AB14" s="29">
        <f>'指標11-18元表'!AH14</f>
        <v>52989</v>
      </c>
      <c r="AC14" s="30">
        <f>'指標11-18元表'!AI14</f>
        <v>90</v>
      </c>
      <c r="AD14"/>
      <c r="AE14" s="6">
        <f>'指標11-18元表'!AK14</f>
        <v>14</v>
      </c>
      <c r="AF14" s="14" t="s">
        <v>33</v>
      </c>
      <c r="AG14" s="26">
        <f>'指標11-18元表'!AN14</f>
        <v>12</v>
      </c>
      <c r="AH14" s="28">
        <f>'指標11-18元表'!AO14</f>
        <v>75</v>
      </c>
      <c r="AI14"/>
      <c r="AJ14" s="11">
        <f>'指標11-18元表'!AQ14</f>
        <v>3</v>
      </c>
      <c r="AK14" s="15" t="s">
        <v>35</v>
      </c>
      <c r="AL14" s="29">
        <f>'指標11-18元表'!AT14</f>
        <v>19</v>
      </c>
      <c r="AM14" s="31">
        <f>'指標11-18元表'!AU14</f>
        <v>27.54</v>
      </c>
    </row>
    <row r="15" spans="1:39" s="1" customFormat="1" ht="16.5" customHeight="1">
      <c r="A15" s="6">
        <f>'指標11-18元表'!A15</f>
        <v>17</v>
      </c>
      <c r="B15" s="14" t="s">
        <v>34</v>
      </c>
      <c r="C15" s="26">
        <f>'指標11-18元表'!D15</f>
        <v>396321</v>
      </c>
      <c r="D15" s="27">
        <f>'指標11-18元表'!E15</f>
        <v>107.65</v>
      </c>
      <c r="F15" s="6">
        <f>'指標11-18元表'!G15</f>
        <v>17</v>
      </c>
      <c r="G15" s="14" t="s">
        <v>34</v>
      </c>
      <c r="H15" s="26">
        <f>'指標11-18元表'!J15</f>
        <v>395787</v>
      </c>
      <c r="I15" s="27">
        <f>'指標11-18元表'!K15</f>
        <v>108.02</v>
      </c>
      <c r="K15" s="10">
        <f>'指標11-18元表'!M15</f>
        <v>1</v>
      </c>
      <c r="L15" s="13" t="s">
        <v>36</v>
      </c>
      <c r="M15" s="23">
        <f>'指標11-18元表'!P15</f>
        <v>549599</v>
      </c>
      <c r="N15" s="24">
        <f>'指標11-18元表'!Q15</f>
        <v>119.74</v>
      </c>
      <c r="P15" s="6">
        <f>'指標11-18元表'!S15</f>
        <v>15</v>
      </c>
      <c r="Q15" s="14" t="s">
        <v>34</v>
      </c>
      <c r="R15" s="26">
        <f>'指標11-18元表'!V15</f>
        <v>571898</v>
      </c>
      <c r="S15" s="27">
        <f>'指標11-18元表'!W15</f>
        <v>104.31</v>
      </c>
      <c r="U15" s="6">
        <f>'指標11-18元表'!Y15</f>
        <v>16</v>
      </c>
      <c r="V15" s="14" t="s">
        <v>34</v>
      </c>
      <c r="W15" s="26">
        <f>'指標11-18元表'!AB15</f>
        <v>43625</v>
      </c>
      <c r="X15" s="27">
        <f>'指標11-18元表'!AC15</f>
        <v>116.1</v>
      </c>
      <c r="Z15" s="7">
        <f>'指標11-18元表'!AE15</f>
        <v>2</v>
      </c>
      <c r="AA15" s="16" t="s">
        <v>36</v>
      </c>
      <c r="AB15" s="32">
        <f>'指標11-18元表'!AH15</f>
        <v>80209</v>
      </c>
      <c r="AC15" s="33">
        <f>'指標11-18元表'!AI15</f>
        <v>148.25</v>
      </c>
      <c r="AD15"/>
      <c r="AE15" s="6">
        <f>'指標11-18元表'!AK15</f>
        <v>17</v>
      </c>
      <c r="AF15" s="14" t="s">
        <v>34</v>
      </c>
      <c r="AG15" s="26">
        <f>'指標11-18元表'!AN15</f>
        <v>7</v>
      </c>
      <c r="AH15" s="28">
        <f>'指標11-18元表'!AO15</f>
        <v>233.33</v>
      </c>
      <c r="AI15"/>
      <c r="AJ15" s="10">
        <f>'指標11-18元表'!AQ15</f>
        <v>6</v>
      </c>
      <c r="AK15" s="13" t="s">
        <v>36</v>
      </c>
      <c r="AL15" s="23">
        <f>'指標11-18元表'!AT15</f>
        <v>0</v>
      </c>
      <c r="AM15" s="25" t="str">
        <f>'指標11-18元表'!AU15</f>
        <v>-</v>
      </c>
    </row>
    <row r="16" spans="1:39" s="1" customFormat="1" ht="16.5" customHeight="1">
      <c r="A16" s="12">
        <f>'指標11-18元表'!A16</f>
        <v>14</v>
      </c>
      <c r="B16" s="17" t="s">
        <v>35</v>
      </c>
      <c r="C16" s="29">
        <f>'指標11-18元表'!D16</f>
        <v>407508</v>
      </c>
      <c r="D16" s="35">
        <f>'指標11-18元表'!E16</f>
        <v>105.96</v>
      </c>
      <c r="F16" s="12">
        <f>'指標11-18元表'!G16</f>
        <v>15</v>
      </c>
      <c r="G16" s="17" t="s">
        <v>35</v>
      </c>
      <c r="H16" s="34">
        <f>'指標11-18元表'!J16</f>
        <v>406401</v>
      </c>
      <c r="I16" s="35">
        <f>'指標11-18元表'!K16</f>
        <v>107.2</v>
      </c>
      <c r="K16" s="6">
        <f>'指標11-18元表'!M16</f>
        <v>5</v>
      </c>
      <c r="L16" s="14" t="s">
        <v>37</v>
      </c>
      <c r="M16" s="32">
        <f>'指標11-18元表'!P16</f>
        <v>455734</v>
      </c>
      <c r="N16" s="27">
        <f>'指標11-18元表'!Q16</f>
        <v>93.27</v>
      </c>
      <c r="P16" s="12">
        <f>'指標11-18元表'!S16</f>
        <v>17</v>
      </c>
      <c r="Q16" s="17" t="s">
        <v>35</v>
      </c>
      <c r="R16" s="29">
        <f>'指標11-18元表'!V16</f>
        <v>559597</v>
      </c>
      <c r="S16" s="35">
        <f>'指標11-18元表'!W16</f>
        <v>105.4</v>
      </c>
      <c r="U16" s="12">
        <f>'指標11-18元表'!Y16</f>
        <v>14</v>
      </c>
      <c r="V16" s="17" t="s">
        <v>35</v>
      </c>
      <c r="W16" s="34">
        <f>'指標11-18元表'!AB16</f>
        <v>43852</v>
      </c>
      <c r="X16" s="35">
        <f>'指標11-18元表'!AC16</f>
        <v>112.43</v>
      </c>
      <c r="Z16" s="6">
        <f>'指標11-18元表'!AE16</f>
        <v>6</v>
      </c>
      <c r="AA16" s="14" t="s">
        <v>37</v>
      </c>
      <c r="AB16" s="26">
        <f>'指標11-18元表'!AH16</f>
        <v>67741</v>
      </c>
      <c r="AC16" s="27">
        <f>'指標11-18元表'!AI16</f>
        <v>112.85</v>
      </c>
      <c r="AD16"/>
      <c r="AE16" s="11">
        <f>'指標11-18元表'!AK16</f>
        <v>6</v>
      </c>
      <c r="AF16" s="15" t="s">
        <v>35</v>
      </c>
      <c r="AG16" s="29">
        <f>'指標11-18元表'!AN16</f>
        <v>24</v>
      </c>
      <c r="AH16" s="31">
        <f>'指標11-18元表'!AO16</f>
        <v>88.89</v>
      </c>
      <c r="AI16"/>
      <c r="AJ16" s="6">
        <f>'指標11-18元表'!AQ16</f>
        <v>1</v>
      </c>
      <c r="AK16" s="14" t="s">
        <v>37</v>
      </c>
      <c r="AL16" s="26">
        <f>'指標11-18元表'!AT16</f>
        <v>63</v>
      </c>
      <c r="AM16" s="28">
        <f>'指標11-18元表'!AU16</f>
        <v>66.32</v>
      </c>
    </row>
    <row r="17" spans="1:39" s="1" customFormat="1" ht="16.5" customHeight="1">
      <c r="A17" s="10">
        <f>'指標11-18元表'!A17</f>
        <v>2</v>
      </c>
      <c r="B17" s="13" t="s">
        <v>36</v>
      </c>
      <c r="C17" s="32">
        <f>'指標11-18元表'!D17</f>
        <v>465513</v>
      </c>
      <c r="D17" s="24">
        <f>'指標11-18元表'!E17</f>
        <v>101.26</v>
      </c>
      <c r="F17" s="10">
        <f>'指標11-18元表'!G17</f>
        <v>3</v>
      </c>
      <c r="G17" s="13" t="s">
        <v>36</v>
      </c>
      <c r="H17" s="23">
        <f>'指標11-18元表'!J17</f>
        <v>461489</v>
      </c>
      <c r="I17" s="24">
        <f>'指標11-18元表'!K17</f>
        <v>100.38</v>
      </c>
      <c r="K17" s="6">
        <f>'指標11-18元表'!M17</f>
        <v>12</v>
      </c>
      <c r="L17" s="14" t="s">
        <v>38</v>
      </c>
      <c r="M17" s="32">
        <f>'指標11-18元表'!P17</f>
        <v>404705</v>
      </c>
      <c r="N17" s="27">
        <f>'指標11-18元表'!Q17</f>
        <v>115.63</v>
      </c>
      <c r="P17" s="10">
        <f>'指標11-18元表'!S17</f>
        <v>10</v>
      </c>
      <c r="Q17" s="13" t="s">
        <v>36</v>
      </c>
      <c r="R17" s="23">
        <f>'指標11-18元表'!V17</f>
        <v>579723</v>
      </c>
      <c r="S17" s="24">
        <f>'指標11-18元表'!W17</f>
        <v>102.83</v>
      </c>
      <c r="U17" s="10">
        <f>'指標11-18元表'!Y17</f>
        <v>5</v>
      </c>
      <c r="V17" s="13" t="s">
        <v>36</v>
      </c>
      <c r="W17" s="23">
        <f>'指標11-18元表'!AB17</f>
        <v>49316</v>
      </c>
      <c r="X17" s="24">
        <f>'指標11-18元表'!AC17</f>
        <v>104.65</v>
      </c>
      <c r="Z17" s="6">
        <f>'指標11-18元表'!AE17</f>
        <v>16</v>
      </c>
      <c r="AA17" s="14" t="s">
        <v>38</v>
      </c>
      <c r="AB17" s="26">
        <f>'指標11-18元表'!AH17</f>
        <v>41375</v>
      </c>
      <c r="AC17" s="36">
        <f>'指標11-18元表'!AI17</f>
        <v>128.33</v>
      </c>
      <c r="AD17"/>
      <c r="AE17" s="10">
        <f>'指標11-18元表'!AK17</f>
        <v>11</v>
      </c>
      <c r="AF17" s="13" t="s">
        <v>36</v>
      </c>
      <c r="AG17" s="23">
        <f>'指標11-18元表'!AN17</f>
        <v>18</v>
      </c>
      <c r="AH17" s="25">
        <f>'指標11-18元表'!AO17</f>
        <v>94.74</v>
      </c>
      <c r="AI17"/>
      <c r="AJ17" s="6">
        <f>'指標11-18元表'!AQ17</f>
        <v>6</v>
      </c>
      <c r="AK17" s="14" t="s">
        <v>38</v>
      </c>
      <c r="AL17" s="26">
        <f>'指標11-18元表'!AT17</f>
        <v>0</v>
      </c>
      <c r="AM17" s="28" t="str">
        <f>'指標11-18元表'!AU17</f>
        <v>-</v>
      </c>
    </row>
    <row r="18" spans="1:39" s="1" customFormat="1" ht="16.5" customHeight="1">
      <c r="A18" s="6">
        <f>'指標11-18元表'!A18</f>
        <v>1</v>
      </c>
      <c r="B18" s="14" t="s">
        <v>37</v>
      </c>
      <c r="C18" s="32">
        <f>'指標11-18元表'!D18</f>
        <v>479047</v>
      </c>
      <c r="D18" s="27">
        <f>'指標11-18元表'!E18</f>
        <v>98.24</v>
      </c>
      <c r="F18" s="6">
        <f>'指標11-18元表'!G18</f>
        <v>1</v>
      </c>
      <c r="G18" s="14" t="s">
        <v>37</v>
      </c>
      <c r="H18" s="26">
        <f>'指標11-18元表'!J18</f>
        <v>480218</v>
      </c>
      <c r="I18" s="27">
        <f>'指標11-18元表'!K18</f>
        <v>98.49</v>
      </c>
      <c r="K18" s="6">
        <f>'指標11-18元表'!M18</f>
        <v>17</v>
      </c>
      <c r="L18" s="14" t="s">
        <v>39</v>
      </c>
      <c r="M18" s="32">
        <f>'指標11-18元表'!P18</f>
        <v>362919</v>
      </c>
      <c r="N18" s="27">
        <f>'指標11-18元表'!Q18</f>
        <v>104.99</v>
      </c>
      <c r="P18" s="6">
        <f>'指標11-18元表'!S18</f>
        <v>14</v>
      </c>
      <c r="Q18" s="14" t="s">
        <v>37</v>
      </c>
      <c r="R18" s="26">
        <f>'指標11-18元表'!V18</f>
        <v>572660</v>
      </c>
      <c r="S18" s="27">
        <f>'指標11-18元表'!W18</f>
        <v>90.84</v>
      </c>
      <c r="U18" s="6">
        <f>'指標11-18元表'!Y18</f>
        <v>1</v>
      </c>
      <c r="V18" s="14" t="s">
        <v>37</v>
      </c>
      <c r="W18" s="26">
        <f>'指標11-18元表'!AB18</f>
        <v>54824</v>
      </c>
      <c r="X18" s="27">
        <f>'指標11-18元表'!AC18</f>
        <v>101.47</v>
      </c>
      <c r="Z18" s="6">
        <f>'指標11-18元表'!AE18</f>
        <v>18</v>
      </c>
      <c r="AA18" s="14" t="s">
        <v>39</v>
      </c>
      <c r="AB18" s="26">
        <f>'指標11-18元表'!AH18</f>
        <v>35831</v>
      </c>
      <c r="AC18" s="27">
        <f>'指標11-18元表'!AI18</f>
        <v>108.7</v>
      </c>
      <c r="AD18"/>
      <c r="AE18" s="6">
        <f>'指標11-18元表'!AK18</f>
        <v>8</v>
      </c>
      <c r="AF18" s="14" t="s">
        <v>37</v>
      </c>
      <c r="AG18" s="26">
        <f>'指標11-18元表'!AN18</f>
        <v>20</v>
      </c>
      <c r="AH18" s="28">
        <f>'指標11-18元表'!AO18</f>
        <v>117.65</v>
      </c>
      <c r="AI18"/>
      <c r="AJ18" s="6">
        <f>'指標11-18元表'!AQ18</f>
        <v>6</v>
      </c>
      <c r="AK18" s="14" t="s">
        <v>39</v>
      </c>
      <c r="AL18" s="26">
        <f>'指標11-18元表'!AT18</f>
        <v>0</v>
      </c>
      <c r="AM18" s="28" t="str">
        <f>'指標11-18元表'!AU18</f>
        <v>-</v>
      </c>
    </row>
    <row r="19" spans="1:39" s="1" customFormat="1" ht="16.5" customHeight="1">
      <c r="A19" s="6">
        <f>'指標11-18元表'!A19</f>
        <v>6</v>
      </c>
      <c r="B19" s="14" t="s">
        <v>38</v>
      </c>
      <c r="C19" s="32">
        <f>'指標11-18元表'!D19</f>
        <v>430913</v>
      </c>
      <c r="D19" s="36">
        <f>'指標11-18元表'!E19</f>
        <v>104.33</v>
      </c>
      <c r="F19" s="6">
        <f>'指標11-18元表'!G19</f>
        <v>6</v>
      </c>
      <c r="G19" s="14" t="s">
        <v>38</v>
      </c>
      <c r="H19" s="26">
        <f>'指標11-18元表'!J19</f>
        <v>432292</v>
      </c>
      <c r="I19" s="36">
        <f>'指標11-18元表'!K19</f>
        <v>103.57</v>
      </c>
      <c r="K19" s="11">
        <f>'指標11-18元表'!M19</f>
        <v>8</v>
      </c>
      <c r="L19" s="15" t="s">
        <v>40</v>
      </c>
      <c r="M19" s="85">
        <f>'指標11-18元表'!P19</f>
        <v>445646</v>
      </c>
      <c r="N19" s="30">
        <f>'指標11-18元表'!Q19</f>
        <v>109.95</v>
      </c>
      <c r="P19" s="6">
        <f>'指標11-18元表'!S19</f>
        <v>9</v>
      </c>
      <c r="Q19" s="14" t="s">
        <v>38</v>
      </c>
      <c r="R19" s="26">
        <f>'指標11-18元表'!V19</f>
        <v>580697</v>
      </c>
      <c r="S19" s="27">
        <f>'指標11-18元表'!W19</f>
        <v>101.56</v>
      </c>
      <c r="U19" s="6">
        <f>'指標11-18元表'!Y19</f>
        <v>10</v>
      </c>
      <c r="V19" s="14" t="s">
        <v>38</v>
      </c>
      <c r="W19" s="26">
        <f>'指標11-18元表'!AB19</f>
        <v>47363</v>
      </c>
      <c r="X19" s="36">
        <f>'指標11-18元表'!AC19</f>
        <v>109.73</v>
      </c>
      <c r="Z19" s="12">
        <f>'指標11-18元表'!AE19</f>
        <v>8</v>
      </c>
      <c r="AA19" s="17" t="s">
        <v>40</v>
      </c>
      <c r="AB19" s="34">
        <f>'指標11-18元表'!AH19</f>
        <v>53404</v>
      </c>
      <c r="AC19" s="35">
        <f>'指標11-18元表'!AI19</f>
        <v>112.72</v>
      </c>
      <c r="AD19"/>
      <c r="AE19" s="6">
        <f>'指標11-18元表'!AK19</f>
        <v>18</v>
      </c>
      <c r="AF19" s="14" t="s">
        <v>38</v>
      </c>
      <c r="AG19" s="26">
        <f>'指標11-18元表'!AN19</f>
        <v>4</v>
      </c>
      <c r="AH19" s="28">
        <f>'指標11-18元表'!AO19</f>
        <v>23.53</v>
      </c>
      <c r="AI19"/>
      <c r="AJ19" s="11">
        <f>'指標11-18元表'!AQ19</f>
        <v>6</v>
      </c>
      <c r="AK19" s="15" t="s">
        <v>40</v>
      </c>
      <c r="AL19" s="29">
        <f>'指標11-18元表'!AT19</f>
        <v>0</v>
      </c>
      <c r="AM19" s="31" t="str">
        <f>'指標11-18元表'!AU19</f>
        <v>-</v>
      </c>
    </row>
    <row r="20" spans="1:39" s="1" customFormat="1" ht="16.5" customHeight="1">
      <c r="A20" s="6">
        <f>'指標11-18元表'!A20</f>
        <v>5</v>
      </c>
      <c r="B20" s="14" t="s">
        <v>39</v>
      </c>
      <c r="C20" s="32">
        <f>'指標11-18元表'!D20</f>
        <v>434249</v>
      </c>
      <c r="D20" s="27">
        <f>'指標11-18元表'!E20</f>
        <v>105.05</v>
      </c>
      <c r="F20" s="6">
        <f>'指標11-18元表'!G20</f>
        <v>5</v>
      </c>
      <c r="G20" s="14" t="s">
        <v>39</v>
      </c>
      <c r="H20" s="26">
        <f>'指標11-18元表'!J20</f>
        <v>438579</v>
      </c>
      <c r="I20" s="27">
        <f>'指標11-18元表'!K20</f>
        <v>104.73</v>
      </c>
      <c r="K20" s="7">
        <f>'指標11-18元表'!M20</f>
        <v>7</v>
      </c>
      <c r="L20" s="16" t="s">
        <v>41</v>
      </c>
      <c r="M20" s="32">
        <f>'指標11-18元表'!P20</f>
        <v>451881</v>
      </c>
      <c r="N20" s="33">
        <f>'指標11-18元表'!Q20</f>
        <v>116.68</v>
      </c>
      <c r="P20" s="6">
        <f>'指標11-18元表'!S20</f>
        <v>7</v>
      </c>
      <c r="Q20" s="14" t="s">
        <v>39</v>
      </c>
      <c r="R20" s="26">
        <f>'指標11-18元表'!V20</f>
        <v>595001</v>
      </c>
      <c r="S20" s="27">
        <f>'指標11-18元表'!W20</f>
        <v>105.18</v>
      </c>
      <c r="U20" s="6">
        <f>'指標11-18元表'!Y20</f>
        <v>3</v>
      </c>
      <c r="V20" s="14" t="s">
        <v>39</v>
      </c>
      <c r="W20" s="26">
        <f>'指標11-18元表'!AB20</f>
        <v>52230</v>
      </c>
      <c r="X20" s="27">
        <f>'指標11-18元表'!AC20</f>
        <v>114.13</v>
      </c>
      <c r="Z20" s="10">
        <f>'指標11-18元表'!AE20</f>
        <v>7</v>
      </c>
      <c r="AA20" s="13" t="s">
        <v>41</v>
      </c>
      <c r="AB20" s="23">
        <f>'指標11-18元表'!AH20</f>
        <v>55620</v>
      </c>
      <c r="AC20" s="24">
        <f>'指標11-18元表'!AI20</f>
        <v>133.68</v>
      </c>
      <c r="AD20"/>
      <c r="AE20" s="6">
        <f>'指標11-18元表'!AK20</f>
        <v>8</v>
      </c>
      <c r="AF20" s="14" t="s">
        <v>39</v>
      </c>
      <c r="AG20" s="26">
        <f>'指標11-18元表'!AN20</f>
        <v>20</v>
      </c>
      <c r="AH20" s="28" t="str">
        <f>'指標11-18元表'!AO20</f>
        <v>-</v>
      </c>
      <c r="AI20"/>
      <c r="AJ20" s="10">
        <f>'指標11-18元表'!AQ20</f>
        <v>6</v>
      </c>
      <c r="AK20" s="13" t="s">
        <v>41</v>
      </c>
      <c r="AL20" s="23">
        <f>'指標11-18元表'!AT20</f>
        <v>0</v>
      </c>
      <c r="AM20" s="25" t="str">
        <f>'指標11-18元表'!AU20</f>
        <v>-</v>
      </c>
    </row>
    <row r="21" spans="1:39" s="1" customFormat="1" ht="16.5" customHeight="1">
      <c r="A21" s="11">
        <f>'指標11-18元表'!A21</f>
        <v>11</v>
      </c>
      <c r="B21" s="15" t="s">
        <v>40</v>
      </c>
      <c r="C21" s="84">
        <f>'指標11-18元表'!D21</f>
        <v>421429</v>
      </c>
      <c r="D21" s="30">
        <f>'指標11-18元表'!E21</f>
        <v>107.37</v>
      </c>
      <c r="F21" s="11">
        <f>'指標11-18元表'!G21</f>
        <v>11</v>
      </c>
      <c r="G21" s="15" t="s">
        <v>40</v>
      </c>
      <c r="H21" s="83">
        <f>'指標11-18元表'!J21</f>
        <v>419964</v>
      </c>
      <c r="I21" s="30">
        <f>'指標11-18元表'!K21</f>
        <v>107.26</v>
      </c>
      <c r="K21" s="6">
        <f>'指標11-18元表'!M21</f>
        <v>4</v>
      </c>
      <c r="L21" s="14" t="s">
        <v>42</v>
      </c>
      <c r="M21" s="32">
        <f>'指標11-18元表'!P21</f>
        <v>485946</v>
      </c>
      <c r="N21" s="27">
        <f>'指標11-18元表'!Q21</f>
        <v>167.02</v>
      </c>
      <c r="P21" s="11">
        <f>'指標11-18元表'!S21</f>
        <v>12</v>
      </c>
      <c r="Q21" s="15" t="s">
        <v>40</v>
      </c>
      <c r="R21" s="29">
        <f>'指標11-18元表'!V21</f>
        <v>578416</v>
      </c>
      <c r="S21" s="30">
        <f>'指標11-18元表'!W21</f>
        <v>103.51</v>
      </c>
      <c r="U21" s="11">
        <f>'指標11-18元表'!Y21</f>
        <v>9</v>
      </c>
      <c r="V21" s="15" t="s">
        <v>40</v>
      </c>
      <c r="W21" s="29">
        <f>'指標11-18元表'!AB21</f>
        <v>47431</v>
      </c>
      <c r="X21" s="30">
        <f>'指標11-18元表'!AC21</f>
        <v>108.42</v>
      </c>
      <c r="Z21" s="6">
        <f>'指標11-18元表'!AE21</f>
        <v>1</v>
      </c>
      <c r="AA21" s="14" t="s">
        <v>42</v>
      </c>
      <c r="AB21" s="26">
        <f>'指標11-18元表'!AH21</f>
        <v>88143</v>
      </c>
      <c r="AC21" s="27">
        <f>'指標11-18元表'!AI21</f>
        <v>233.11</v>
      </c>
      <c r="AD21"/>
      <c r="AE21" s="11">
        <f>'指標11-18元表'!AK21</f>
        <v>4</v>
      </c>
      <c r="AF21" s="15" t="s">
        <v>40</v>
      </c>
      <c r="AG21" s="29">
        <f>'指標11-18元表'!AN21</f>
        <v>39</v>
      </c>
      <c r="AH21" s="31" t="str">
        <f>'指標11-18元表'!AO21</f>
        <v>-</v>
      </c>
      <c r="AI21"/>
      <c r="AJ21" s="6">
        <f>'指標11-18元表'!AQ21</f>
        <v>6</v>
      </c>
      <c r="AK21" s="14" t="s">
        <v>42</v>
      </c>
      <c r="AL21" s="26">
        <f>'指標11-18元表'!AT21</f>
        <v>0</v>
      </c>
      <c r="AM21" s="28" t="str">
        <f>'指標11-18元表'!AU21</f>
        <v>-</v>
      </c>
    </row>
    <row r="22" spans="1:39" s="1" customFormat="1" ht="16.5" customHeight="1">
      <c r="A22" s="7">
        <f>'指標11-18元表'!A22</f>
        <v>4</v>
      </c>
      <c r="B22" s="16" t="s">
        <v>41</v>
      </c>
      <c r="C22" s="23">
        <f>'指標11-18元表'!D22</f>
        <v>440255</v>
      </c>
      <c r="D22" s="33">
        <f>'指標11-18元表'!E22</f>
        <v>105.02</v>
      </c>
      <c r="F22" s="7">
        <f>'指標11-18元表'!G22</f>
        <v>4</v>
      </c>
      <c r="G22" s="16" t="s">
        <v>41</v>
      </c>
      <c r="H22" s="32">
        <f>'指標11-18元表'!J22</f>
        <v>439476</v>
      </c>
      <c r="I22" s="33">
        <f>'指標11-18元表'!K22</f>
        <v>104.19</v>
      </c>
      <c r="K22" s="6">
        <f>'指標11-18元表'!M22</f>
        <v>15</v>
      </c>
      <c r="L22" s="14" t="s">
        <v>43</v>
      </c>
      <c r="M22" s="32">
        <f>'指標11-18元表'!P22</f>
        <v>392609</v>
      </c>
      <c r="N22" s="27">
        <f>'指標11-18元表'!Q22</f>
        <v>101.4</v>
      </c>
      <c r="P22" s="7">
        <f>'指標11-18元表'!S22</f>
        <v>13</v>
      </c>
      <c r="Q22" s="16" t="s">
        <v>41</v>
      </c>
      <c r="R22" s="23">
        <f>'指標11-18元表'!V22</f>
        <v>573696</v>
      </c>
      <c r="S22" s="33">
        <f>'指標11-18元表'!W22</f>
        <v>104.38</v>
      </c>
      <c r="U22" s="7">
        <f>'指標11-18元表'!Y22</f>
        <v>7</v>
      </c>
      <c r="V22" s="16" t="s">
        <v>41</v>
      </c>
      <c r="W22" s="32">
        <f>'指標11-18元表'!AB22</f>
        <v>48570</v>
      </c>
      <c r="X22" s="33">
        <f>'指標11-18元表'!AC22</f>
        <v>107.21</v>
      </c>
      <c r="Z22" s="6">
        <f>'指標11-18元表'!AE22</f>
        <v>10</v>
      </c>
      <c r="AA22" s="14" t="s">
        <v>43</v>
      </c>
      <c r="AB22" s="26">
        <f>'指標11-18元表'!AH22</f>
        <v>52479</v>
      </c>
      <c r="AC22" s="27">
        <f>'指標11-18元表'!AI22</f>
        <v>128.75</v>
      </c>
      <c r="AD22"/>
      <c r="AE22" s="10">
        <f>'指標11-18元表'!AK22</f>
        <v>7</v>
      </c>
      <c r="AF22" s="13" t="s">
        <v>41</v>
      </c>
      <c r="AG22" s="23">
        <f>'指標11-18元表'!AN22</f>
        <v>21</v>
      </c>
      <c r="AH22" s="25">
        <f>'指標11-18元表'!AO22</f>
        <v>72.41</v>
      </c>
      <c r="AI22"/>
      <c r="AJ22" s="6">
        <f>'指標11-18元表'!AQ22</f>
        <v>6</v>
      </c>
      <c r="AK22" s="14" t="s">
        <v>43</v>
      </c>
      <c r="AL22" s="26">
        <f>'指標11-18元表'!AT22</f>
        <v>0</v>
      </c>
      <c r="AM22" s="28" t="str">
        <f>'指標11-18元表'!AU22</f>
        <v>-</v>
      </c>
    </row>
    <row r="23" spans="1:39" s="1" customFormat="1" ht="16.5" customHeight="1">
      <c r="A23" s="6">
        <f>'指標11-18元表'!A23</f>
        <v>18</v>
      </c>
      <c r="B23" s="14" t="s">
        <v>42</v>
      </c>
      <c r="C23" s="26">
        <f>'指標11-18元表'!D23</f>
        <v>385282</v>
      </c>
      <c r="D23" s="27">
        <f>'指標11-18元表'!E23</f>
        <v>111.99</v>
      </c>
      <c r="F23" s="6">
        <f>'指標11-18元表'!G23</f>
        <v>18</v>
      </c>
      <c r="G23" s="14" t="s">
        <v>42</v>
      </c>
      <c r="H23" s="26">
        <f>'指標11-18元表'!J23</f>
        <v>375902</v>
      </c>
      <c r="I23" s="27">
        <f>'指標11-18元表'!K23</f>
        <v>107.32</v>
      </c>
      <c r="K23" s="6">
        <f>'指標11-18元表'!M23</f>
        <v>6</v>
      </c>
      <c r="L23" s="14" t="s">
        <v>44</v>
      </c>
      <c r="M23" s="32">
        <f>'指標11-18元表'!P23</f>
        <v>454783</v>
      </c>
      <c r="N23" s="27">
        <f>'指標11-18元表'!Q23</f>
        <v>104.94</v>
      </c>
      <c r="P23" s="6">
        <f>'指標11-18元表'!S23</f>
        <v>18</v>
      </c>
      <c r="Q23" s="14" t="s">
        <v>42</v>
      </c>
      <c r="R23" s="26">
        <f>'指標11-18元表'!V23</f>
        <v>448071</v>
      </c>
      <c r="S23" s="27">
        <f>'指標11-18元表'!W23</f>
        <v>114.38</v>
      </c>
      <c r="U23" s="6">
        <f>'指標11-18元表'!Y23</f>
        <v>18</v>
      </c>
      <c r="V23" s="14" t="s">
        <v>42</v>
      </c>
      <c r="W23" s="26">
        <f>'指標11-18元表'!AB23</f>
        <v>42841</v>
      </c>
      <c r="X23" s="27">
        <f>'指標11-18元表'!AC23</f>
        <v>107.62</v>
      </c>
      <c r="Z23" s="6">
        <f>'指標11-18元表'!AE23</f>
        <v>4</v>
      </c>
      <c r="AA23" s="14" t="s">
        <v>44</v>
      </c>
      <c r="AB23" s="26">
        <f>'指標11-18元表'!AH23</f>
        <v>72738</v>
      </c>
      <c r="AC23" s="27">
        <f>'指標11-18元表'!AI23</f>
        <v>125.06</v>
      </c>
      <c r="AD23"/>
      <c r="AE23" s="6">
        <f>'指標11-18元表'!AK23</f>
        <v>1</v>
      </c>
      <c r="AF23" s="14" t="s">
        <v>42</v>
      </c>
      <c r="AG23" s="26">
        <f>'指標11-18元表'!AN23</f>
        <v>49</v>
      </c>
      <c r="AH23" s="28">
        <f>'指標11-18元表'!AO23</f>
        <v>700</v>
      </c>
      <c r="AI23"/>
      <c r="AJ23" s="6">
        <f>'指標11-18元表'!AQ23</f>
        <v>6</v>
      </c>
      <c r="AK23" s="14" t="s">
        <v>44</v>
      </c>
      <c r="AL23" s="26">
        <f>'指標11-18元表'!AT23</f>
        <v>0</v>
      </c>
      <c r="AM23" s="28" t="str">
        <f>'指標11-18元表'!AU23</f>
        <v>-</v>
      </c>
    </row>
    <row r="24" spans="1:39" s="1" customFormat="1" ht="16.5" customHeight="1">
      <c r="A24" s="6">
        <f>'指標11-18元表'!A24</f>
        <v>8</v>
      </c>
      <c r="B24" s="14" t="s">
        <v>43</v>
      </c>
      <c r="C24" s="26">
        <f>'指標11-18元表'!D24</f>
        <v>429617</v>
      </c>
      <c r="D24" s="27">
        <f>'指標11-18元表'!E24</f>
        <v>107.51</v>
      </c>
      <c r="F24" s="6">
        <f>'指標11-18元表'!G24</f>
        <v>8</v>
      </c>
      <c r="G24" s="14" t="s">
        <v>43</v>
      </c>
      <c r="H24" s="26">
        <f>'指標11-18元表'!J24</f>
        <v>431402</v>
      </c>
      <c r="I24" s="27">
        <f>'指標11-18元表'!K24</f>
        <v>107.75</v>
      </c>
      <c r="K24" s="12">
        <f>'指標11-18元表'!M24</f>
        <v>18</v>
      </c>
      <c r="L24" s="17" t="s">
        <v>45</v>
      </c>
      <c r="M24" s="84">
        <f>'指標11-18元表'!P24</f>
        <v>351303</v>
      </c>
      <c r="N24" s="35">
        <f>'指標11-18元表'!Q24</f>
        <v>77.52</v>
      </c>
      <c r="P24" s="6">
        <f>'指標11-18元表'!S24</f>
        <v>5</v>
      </c>
      <c r="Q24" s="14" t="s">
        <v>43</v>
      </c>
      <c r="R24" s="26">
        <f>'指標11-18元表'!V24</f>
        <v>596493</v>
      </c>
      <c r="S24" s="27">
        <f>'指標11-18元表'!W24</f>
        <v>107.8</v>
      </c>
      <c r="U24" s="6">
        <f>'指標11-18元表'!Y24</f>
        <v>6</v>
      </c>
      <c r="V24" s="14" t="s">
        <v>43</v>
      </c>
      <c r="W24" s="26">
        <f>'指標11-18元表'!AB24</f>
        <v>48953</v>
      </c>
      <c r="X24" s="27">
        <f>'指標11-18元表'!AC24</f>
        <v>115.23</v>
      </c>
      <c r="Z24" s="11">
        <f>'指標11-18元表'!AE24</f>
        <v>14</v>
      </c>
      <c r="AA24" s="15" t="s">
        <v>45</v>
      </c>
      <c r="AB24" s="29">
        <f>'指標11-18元表'!AH24</f>
        <v>46328</v>
      </c>
      <c r="AC24" s="30">
        <f>'指標11-18元表'!AI24</f>
        <v>94.97</v>
      </c>
      <c r="AD24"/>
      <c r="AE24" s="6">
        <f>'指標11-18元表'!AK24</f>
        <v>1</v>
      </c>
      <c r="AF24" s="14" t="s">
        <v>43</v>
      </c>
      <c r="AG24" s="26">
        <f>'指標11-18元表'!AN24</f>
        <v>49</v>
      </c>
      <c r="AH24" s="28">
        <f>'指標11-18元表'!AO24</f>
        <v>113.95</v>
      </c>
      <c r="AI24"/>
      <c r="AJ24" s="11">
        <f>'指標11-18元表'!AQ24</f>
        <v>6</v>
      </c>
      <c r="AK24" s="15" t="s">
        <v>45</v>
      </c>
      <c r="AL24" s="29">
        <f>'指標11-18元表'!AT24</f>
        <v>0</v>
      </c>
      <c r="AM24" s="31" t="str">
        <f>'指標11-18元表'!AU24</f>
        <v>-</v>
      </c>
    </row>
    <row r="25" spans="1:39" s="1" customFormat="1" ht="16.5" customHeight="1">
      <c r="A25" s="6">
        <f>'指標11-18元表'!A25</f>
        <v>15</v>
      </c>
      <c r="B25" s="14" t="s">
        <v>44</v>
      </c>
      <c r="C25" s="26">
        <f>'指標11-18元表'!D25</f>
        <v>407147</v>
      </c>
      <c r="D25" s="27">
        <f>'指標11-18元表'!E25</f>
        <v>101.88</v>
      </c>
      <c r="F25" s="6">
        <f>'指標11-18元表'!G25</f>
        <v>16</v>
      </c>
      <c r="G25" s="14" t="s">
        <v>44</v>
      </c>
      <c r="H25" s="26">
        <f>'指標11-18元表'!J25</f>
        <v>403970</v>
      </c>
      <c r="I25" s="27">
        <f>'指標11-18元表'!K25</f>
        <v>101.77</v>
      </c>
      <c r="K25" s="10">
        <f>'指標11-18元表'!M25</f>
        <v>9</v>
      </c>
      <c r="L25" s="13" t="s">
        <v>46</v>
      </c>
      <c r="M25" s="23">
        <f>'指標11-18元表'!P25</f>
        <v>435057</v>
      </c>
      <c r="N25" s="24">
        <f>'指標11-18元表'!Q25</f>
        <v>109.7</v>
      </c>
      <c r="P25" s="6">
        <f>'指標11-18元表'!S25</f>
        <v>1</v>
      </c>
      <c r="Q25" s="14" t="s">
        <v>44</v>
      </c>
      <c r="R25" s="26">
        <f>'指標11-18元表'!V25</f>
        <v>633165</v>
      </c>
      <c r="S25" s="27">
        <f>'指標11-18元表'!W25</f>
        <v>102.13</v>
      </c>
      <c r="U25" s="6">
        <f>'指標11-18元表'!Y25</f>
        <v>17</v>
      </c>
      <c r="V25" s="14" t="s">
        <v>44</v>
      </c>
      <c r="W25" s="26">
        <f>'指標11-18元表'!AB25</f>
        <v>43474</v>
      </c>
      <c r="X25" s="27">
        <f>'指標11-18元表'!AC25</f>
        <v>106.08</v>
      </c>
      <c r="Z25" s="10">
        <f>'指標11-18元表'!AE25</f>
        <v>11</v>
      </c>
      <c r="AA25" s="13" t="s">
        <v>46</v>
      </c>
      <c r="AB25" s="23">
        <f>'指標11-18元表'!AH25</f>
        <v>50626</v>
      </c>
      <c r="AC25" s="24">
        <f>'指標11-18元表'!AI25</f>
        <v>132.29</v>
      </c>
      <c r="AD25"/>
      <c r="AE25" s="6">
        <f>'指標11-18元表'!AK25</f>
        <v>16</v>
      </c>
      <c r="AF25" s="14" t="s">
        <v>44</v>
      </c>
      <c r="AG25" s="26">
        <f>'指標11-18元表'!AN25</f>
        <v>8</v>
      </c>
      <c r="AH25" s="28">
        <f>'指標11-18元表'!AO25</f>
        <v>57.14</v>
      </c>
      <c r="AI25"/>
      <c r="AJ25" s="10">
        <f>'指標11-18元表'!AQ25</f>
        <v>6</v>
      </c>
      <c r="AK25" s="13" t="s">
        <v>46</v>
      </c>
      <c r="AL25" s="23">
        <f>'指標11-18元表'!AT25</f>
        <v>0</v>
      </c>
      <c r="AM25" s="25" t="str">
        <f>'指標11-18元表'!AU25</f>
        <v>-</v>
      </c>
    </row>
    <row r="26" spans="1:39" s="1" customFormat="1" ht="16.5" customHeight="1">
      <c r="A26" s="12">
        <f>'指標11-18元表'!A26</f>
        <v>10</v>
      </c>
      <c r="B26" s="17" t="s">
        <v>45</v>
      </c>
      <c r="C26" s="29">
        <f>'指標11-18元表'!D26</f>
        <v>427352</v>
      </c>
      <c r="D26" s="35">
        <f>'指標11-18元表'!E26</f>
        <v>110.19</v>
      </c>
      <c r="F26" s="12">
        <f>'指標11-18元表'!G26</f>
        <v>9</v>
      </c>
      <c r="G26" s="17" t="s">
        <v>45</v>
      </c>
      <c r="H26" s="34">
        <f>'指標11-18元表'!J26</f>
        <v>430956</v>
      </c>
      <c r="I26" s="35">
        <f>'指標11-18元表'!K26</f>
        <v>111.98</v>
      </c>
      <c r="K26" s="6">
        <f>'指標11-18元表'!M26</f>
        <v>14</v>
      </c>
      <c r="L26" s="14" t="s">
        <v>47</v>
      </c>
      <c r="M26" s="32">
        <f>'指標11-18元表'!P26</f>
        <v>395394</v>
      </c>
      <c r="N26" s="27">
        <f>'指標11-18元表'!Q26</f>
        <v>85.36</v>
      </c>
      <c r="P26" s="12">
        <f>'指標11-18元表'!S26</f>
        <v>2</v>
      </c>
      <c r="Q26" s="17" t="s">
        <v>45</v>
      </c>
      <c r="R26" s="29">
        <f>'指標11-18元表'!V26</f>
        <v>626303</v>
      </c>
      <c r="S26" s="35">
        <f>'指標11-18元表'!W26</f>
        <v>112.88</v>
      </c>
      <c r="U26" s="12">
        <f>'指標11-18元表'!Y26</f>
        <v>2</v>
      </c>
      <c r="V26" s="17" t="s">
        <v>45</v>
      </c>
      <c r="W26" s="34">
        <f>'指標11-18元表'!AB26</f>
        <v>52552</v>
      </c>
      <c r="X26" s="35">
        <f>'指標11-18元表'!AC26</f>
        <v>124.92</v>
      </c>
      <c r="Z26" s="6">
        <f>'指標11-18元表'!AE26</f>
        <v>17</v>
      </c>
      <c r="AA26" s="14" t="s">
        <v>47</v>
      </c>
      <c r="AB26" s="26">
        <f>'指標11-18元表'!AH26</f>
        <v>39010</v>
      </c>
      <c r="AC26" s="27">
        <f>'指標11-18元表'!AI26</f>
        <v>76.7</v>
      </c>
      <c r="AD26"/>
      <c r="AE26" s="11">
        <f>'指標11-18元表'!AK26</f>
        <v>5</v>
      </c>
      <c r="AF26" s="15" t="s">
        <v>45</v>
      </c>
      <c r="AG26" s="29">
        <f>'指標11-18元表'!AN26</f>
        <v>30</v>
      </c>
      <c r="AH26" s="31">
        <f>'指標11-18元表'!AO26</f>
        <v>1500</v>
      </c>
      <c r="AI26"/>
      <c r="AJ26" s="6">
        <f>'指標11-18元表'!AQ26</f>
        <v>6</v>
      </c>
      <c r="AK26" s="14" t="s">
        <v>47</v>
      </c>
      <c r="AL26" s="26">
        <f>'指標11-18元表'!AT26</f>
        <v>0</v>
      </c>
      <c r="AM26" s="28" t="str">
        <f>'指標11-18元表'!AU26</f>
        <v>-</v>
      </c>
    </row>
    <row r="27" spans="1:39" s="1" customFormat="1" ht="16.5" customHeight="1">
      <c r="A27" s="10">
        <f>'指標11-18元表'!A27</f>
        <v>3</v>
      </c>
      <c r="B27" s="13" t="s">
        <v>46</v>
      </c>
      <c r="C27" s="32">
        <f>'指標11-18元表'!D27</f>
        <v>464044</v>
      </c>
      <c r="D27" s="24">
        <f>'指標11-18元表'!E27</f>
        <v>103.87</v>
      </c>
      <c r="F27" s="10">
        <f>'指標11-18元表'!G27</f>
        <v>2</v>
      </c>
      <c r="G27" s="13" t="s">
        <v>46</v>
      </c>
      <c r="H27" s="23">
        <f>'指標11-18元表'!J27</f>
        <v>466228</v>
      </c>
      <c r="I27" s="24">
        <f>'指標11-18元表'!K27</f>
        <v>103.27</v>
      </c>
      <c r="K27" s="11">
        <f>'指標11-18元表'!M27</f>
        <v>16</v>
      </c>
      <c r="L27" s="15" t="s">
        <v>48</v>
      </c>
      <c r="M27" s="85">
        <f>'指標11-18元表'!P27</f>
        <v>378655</v>
      </c>
      <c r="N27" s="30">
        <f>'指標11-18元表'!Q27</f>
        <v>90.73</v>
      </c>
      <c r="P27" s="10">
        <f>'指標11-18元表'!S27</f>
        <v>8</v>
      </c>
      <c r="Q27" s="13" t="s">
        <v>46</v>
      </c>
      <c r="R27" s="23">
        <f>'指標11-18元表'!V27</f>
        <v>590354</v>
      </c>
      <c r="S27" s="24">
        <f>'指標11-18元表'!W27</f>
        <v>100.95</v>
      </c>
      <c r="U27" s="10">
        <f>'指標11-18元表'!Y27</f>
        <v>4</v>
      </c>
      <c r="V27" s="13" t="s">
        <v>46</v>
      </c>
      <c r="W27" s="23">
        <f>'指標11-18元表'!AB27</f>
        <v>49812</v>
      </c>
      <c r="X27" s="24">
        <f>'指標11-18元表'!AC27</f>
        <v>103.53</v>
      </c>
      <c r="Z27" s="11">
        <f>'指標11-18元表'!AE27</f>
        <v>12</v>
      </c>
      <c r="AA27" s="15" t="s">
        <v>48</v>
      </c>
      <c r="AB27" s="29">
        <f>'指標11-18元表'!AH27</f>
        <v>48789</v>
      </c>
      <c r="AC27" s="30">
        <f>'指標11-18元表'!AI27</f>
        <v>90.59</v>
      </c>
      <c r="AD27"/>
      <c r="AE27" s="10">
        <f>'指標11-18元表'!AK27</f>
        <v>11</v>
      </c>
      <c r="AF27" s="13" t="s">
        <v>46</v>
      </c>
      <c r="AG27" s="23">
        <f>'指標11-18元表'!AN27</f>
        <v>18</v>
      </c>
      <c r="AH27" s="25">
        <f>'指標11-18元表'!AO27</f>
        <v>112.5</v>
      </c>
      <c r="AI27"/>
      <c r="AJ27" s="11">
        <f>'指標11-18元表'!AQ27</f>
        <v>6</v>
      </c>
      <c r="AK27" s="15" t="s">
        <v>48</v>
      </c>
      <c r="AL27" s="29">
        <f>'指標11-18元表'!AT27</f>
        <v>0</v>
      </c>
      <c r="AM27" s="31" t="str">
        <f>'指標11-18元表'!AU27</f>
        <v>-</v>
      </c>
    </row>
    <row r="28" spans="1:39" s="1" customFormat="1" ht="16.5" customHeight="1">
      <c r="A28" s="6">
        <f>'指標11-18元表'!A28</f>
        <v>7</v>
      </c>
      <c r="B28" s="14" t="s">
        <v>47</v>
      </c>
      <c r="C28" s="32">
        <f>'指標11-18元表'!D28</f>
        <v>430365</v>
      </c>
      <c r="D28" s="27">
        <f>'指標11-18元表'!E28</f>
        <v>104.36</v>
      </c>
      <c r="F28" s="6">
        <f>'指標11-18元表'!G28</f>
        <v>7</v>
      </c>
      <c r="G28" s="14" t="s">
        <v>47</v>
      </c>
      <c r="H28" s="26">
        <f>'指標11-18元表'!J28</f>
        <v>432142</v>
      </c>
      <c r="I28" s="27">
        <f>'指標11-18元表'!K28</f>
        <v>105.6</v>
      </c>
      <c r="K28" s="144" t="s">
        <v>63</v>
      </c>
      <c r="L28" s="168"/>
      <c r="M28" s="168"/>
      <c r="N28" s="168"/>
      <c r="P28" s="6">
        <f>'指標11-18元表'!S28</f>
        <v>3</v>
      </c>
      <c r="Q28" s="14" t="s">
        <v>47</v>
      </c>
      <c r="R28" s="26">
        <f>'指標11-18元表'!V28</f>
        <v>616354</v>
      </c>
      <c r="S28" s="27">
        <f>'指標11-18元表'!W28</f>
        <v>108.17</v>
      </c>
      <c r="U28" s="6">
        <f>'指標11-18元表'!Y28</f>
        <v>12</v>
      </c>
      <c r="V28" s="14" t="s">
        <v>47</v>
      </c>
      <c r="W28" s="26">
        <f>'指標11-18元表'!AB28</f>
        <v>46090</v>
      </c>
      <c r="X28" s="27">
        <f>'指標11-18元表'!AC28</f>
        <v>108.86</v>
      </c>
      <c r="Z28" s="144" t="s">
        <v>77</v>
      </c>
      <c r="AA28" s="161"/>
      <c r="AB28" s="161"/>
      <c r="AC28" s="161"/>
      <c r="AD28"/>
      <c r="AE28" s="6">
        <f>'指標11-18元表'!AK28</f>
        <v>15</v>
      </c>
      <c r="AF28" s="14" t="s">
        <v>47</v>
      </c>
      <c r="AG28" s="26">
        <f>'指標11-18元表'!AN28</f>
        <v>11</v>
      </c>
      <c r="AH28" s="28">
        <f>'指標11-18元表'!AO28</f>
        <v>29.73</v>
      </c>
      <c r="AI28"/>
      <c r="AJ28" s="144" t="s">
        <v>78</v>
      </c>
      <c r="AK28" s="161"/>
      <c r="AL28" s="161"/>
      <c r="AM28" s="161"/>
    </row>
    <row r="29" spans="1:39" s="1" customFormat="1" ht="16.5" customHeight="1">
      <c r="A29" s="11">
        <f>'指標11-18元表'!A29</f>
        <v>9</v>
      </c>
      <c r="B29" s="15" t="s">
        <v>48</v>
      </c>
      <c r="C29" s="84">
        <f>'指標11-18元表'!D29</f>
        <v>427525</v>
      </c>
      <c r="D29" s="30">
        <f>'指標11-18元表'!E29</f>
        <v>102.51</v>
      </c>
      <c r="F29" s="11">
        <f>'指標11-18元表'!G29</f>
        <v>10</v>
      </c>
      <c r="G29" s="15" t="s">
        <v>48</v>
      </c>
      <c r="H29" s="34">
        <f>'指標11-18元表'!J29</f>
        <v>430888</v>
      </c>
      <c r="I29" s="30">
        <f>'指標11-18元表'!K29</f>
        <v>103.32</v>
      </c>
      <c r="K29" s="169"/>
      <c r="L29" s="169"/>
      <c r="M29" s="169"/>
      <c r="N29" s="169"/>
      <c r="P29" s="11">
        <f>'指標11-18元表'!S29</f>
        <v>11</v>
      </c>
      <c r="Q29" s="15" t="s">
        <v>48</v>
      </c>
      <c r="R29" s="29">
        <f>'指標11-18元表'!V29</f>
        <v>578706</v>
      </c>
      <c r="S29" s="30">
        <f>'指標11-18元表'!W29</f>
        <v>104.76</v>
      </c>
      <c r="U29" s="11">
        <f>'指標11-18元表'!Y29</f>
        <v>8</v>
      </c>
      <c r="V29" s="15" t="s">
        <v>48</v>
      </c>
      <c r="W29" s="29">
        <f>'指標11-18元表'!AB29</f>
        <v>47971</v>
      </c>
      <c r="X29" s="30">
        <f>'指標11-18元表'!AC29</f>
        <v>113.08</v>
      </c>
      <c r="Z29" s="162"/>
      <c r="AA29" s="162"/>
      <c r="AB29" s="162"/>
      <c r="AC29" s="162"/>
      <c r="AD29"/>
      <c r="AE29" s="11">
        <f>'指標11-18元表'!AK29</f>
        <v>11</v>
      </c>
      <c r="AF29" s="15" t="s">
        <v>48</v>
      </c>
      <c r="AG29" s="29">
        <f>'指標11-18元表'!AN29</f>
        <v>18</v>
      </c>
      <c r="AH29" s="31">
        <f>'指標11-18元表'!AO29</f>
        <v>78.26</v>
      </c>
      <c r="AI29"/>
      <c r="AJ29" s="162"/>
      <c r="AK29" s="162"/>
      <c r="AL29" s="162"/>
      <c r="AM29" s="162"/>
    </row>
    <row r="30" spans="1:39" s="1" customFormat="1" ht="16.5" customHeight="1">
      <c r="A30" s="7">
        <f>'指標11-18元表'!A30</f>
        <v>19</v>
      </c>
      <c r="B30" s="16" t="s">
        <v>49</v>
      </c>
      <c r="C30" s="23">
        <f>'指標11-18元表'!D30</f>
        <v>170541</v>
      </c>
      <c r="D30" s="33">
        <f>'指標11-18元表'!E30</f>
        <v>105.33</v>
      </c>
      <c r="F30" s="7">
        <f>'指標11-18元表'!G30</f>
        <v>19</v>
      </c>
      <c r="G30" s="16" t="s">
        <v>49</v>
      </c>
      <c r="H30" s="23">
        <f>'指標11-18元表'!J30</f>
        <v>170541</v>
      </c>
      <c r="I30" s="33">
        <f>'指標11-18元表'!K30</f>
        <v>105.33</v>
      </c>
      <c r="K30" s="169"/>
      <c r="L30" s="169"/>
      <c r="M30" s="169"/>
      <c r="N30" s="169"/>
      <c r="P30" s="7">
        <f>'指標11-18元表'!S30</f>
        <v>20</v>
      </c>
      <c r="Q30" s="16" t="s">
        <v>49</v>
      </c>
      <c r="R30" s="23">
        <f>'指標11-18元表'!V30</f>
        <v>374877</v>
      </c>
      <c r="S30" s="33">
        <f>'指標11-18元表'!W30</f>
        <v>98.53</v>
      </c>
      <c r="U30" s="10">
        <f>'指標11-18元表'!Y30</f>
        <v>19</v>
      </c>
      <c r="V30" s="13" t="s">
        <v>49</v>
      </c>
      <c r="W30" s="23">
        <f>'指標11-18元表'!AB30</f>
        <v>10724</v>
      </c>
      <c r="X30" s="24">
        <f>'指標11-18元表'!AC30</f>
        <v>105.9</v>
      </c>
      <c r="Z30" s="162"/>
      <c r="AA30" s="162"/>
      <c r="AB30" s="162"/>
      <c r="AC30" s="162"/>
      <c r="AD30"/>
      <c r="AE30" s="10">
        <f>'指標11-18元表'!AK30</f>
        <v>19</v>
      </c>
      <c r="AF30" s="13" t="s">
        <v>49</v>
      </c>
      <c r="AG30" s="23">
        <f>'指標11-18元表'!AN30</f>
        <v>0</v>
      </c>
      <c r="AH30" s="28" t="str">
        <f>'指標11-18元表'!AO30</f>
        <v>-</v>
      </c>
      <c r="AI30"/>
      <c r="AJ30" s="162"/>
      <c r="AK30" s="162"/>
      <c r="AL30" s="162"/>
      <c r="AM30" s="162"/>
    </row>
    <row r="31" spans="1:39" ht="16.5" customHeight="1">
      <c r="A31" s="11">
        <f>'指標11-18元表'!A31</f>
        <v>20</v>
      </c>
      <c r="B31" s="15" t="s">
        <v>50</v>
      </c>
      <c r="C31" s="29">
        <f>'指標11-18元表'!D31</f>
        <v>162694</v>
      </c>
      <c r="D31" s="30">
        <f>'指標11-18元表'!E31</f>
        <v>104.38</v>
      </c>
      <c r="F31" s="11">
        <f>'指標11-18元表'!G31</f>
        <v>20</v>
      </c>
      <c r="G31" s="15" t="s">
        <v>50</v>
      </c>
      <c r="H31" s="83">
        <f>'指標11-18元表'!J31</f>
        <v>162694</v>
      </c>
      <c r="I31" s="30">
        <f>'指標11-18元表'!K31</f>
        <v>104.38</v>
      </c>
      <c r="K31" s="169"/>
      <c r="L31" s="169"/>
      <c r="M31" s="169"/>
      <c r="N31" s="169"/>
      <c r="P31" s="11">
        <f>'指標11-18元表'!S31</f>
        <v>19</v>
      </c>
      <c r="Q31" s="15" t="s">
        <v>50</v>
      </c>
      <c r="R31" s="29">
        <f>'指標11-18元表'!V31</f>
        <v>413312</v>
      </c>
      <c r="S31" s="30">
        <f>'指標11-18元表'!W31</f>
        <v>98</v>
      </c>
      <c r="U31" s="11">
        <f>'指標11-18元表'!Y31</f>
        <v>20</v>
      </c>
      <c r="V31" s="15" t="s">
        <v>50</v>
      </c>
      <c r="W31" s="29">
        <f>'指標11-18元表'!AB31</f>
        <v>9582</v>
      </c>
      <c r="X31" s="30">
        <f>'指標11-18元表'!AC31</f>
        <v>117.35</v>
      </c>
      <c r="Z31" s="162"/>
      <c r="AA31" s="162"/>
      <c r="AB31" s="162"/>
      <c r="AC31" s="162"/>
      <c r="AE31" s="11">
        <f>'指標11-18元表'!AK31</f>
        <v>19</v>
      </c>
      <c r="AF31" s="15" t="s">
        <v>50</v>
      </c>
      <c r="AG31" s="29">
        <f>'指標11-18元表'!AN31</f>
        <v>0</v>
      </c>
      <c r="AH31" s="31" t="str">
        <f>'指標11-18元表'!AO31</f>
        <v>-</v>
      </c>
      <c r="AJ31" s="162"/>
      <c r="AK31" s="162"/>
      <c r="AL31" s="162"/>
      <c r="AM31" s="162"/>
    </row>
    <row r="32" spans="1:39" ht="16.5" customHeight="1">
      <c r="A32" s="144" t="s">
        <v>64</v>
      </c>
      <c r="B32" s="144"/>
      <c r="C32" s="144"/>
      <c r="D32" s="144"/>
      <c r="E32" s="2"/>
      <c r="F32" s="145" t="s">
        <v>65</v>
      </c>
      <c r="G32" s="145"/>
      <c r="H32" s="145"/>
      <c r="I32" s="145"/>
      <c r="J32" s="2"/>
      <c r="K32" s="2"/>
      <c r="L32" s="86"/>
      <c r="M32" s="86"/>
      <c r="N32" s="86"/>
      <c r="O32" s="2"/>
      <c r="P32" s="144" t="s">
        <v>66</v>
      </c>
      <c r="Q32" s="144"/>
      <c r="R32" s="144"/>
      <c r="S32" s="144"/>
      <c r="U32" s="144" t="s">
        <v>79</v>
      </c>
      <c r="V32" s="144"/>
      <c r="W32" s="144"/>
      <c r="X32" s="144"/>
      <c r="Y32" s="37"/>
      <c r="Z32" s="162"/>
      <c r="AA32" s="162"/>
      <c r="AB32" s="162"/>
      <c r="AC32" s="162"/>
      <c r="AD32" s="37"/>
      <c r="AE32" s="144" t="s">
        <v>80</v>
      </c>
      <c r="AF32" s="144"/>
      <c r="AG32" s="144"/>
      <c r="AH32" s="144"/>
      <c r="AI32" s="37"/>
      <c r="AJ32" s="162"/>
      <c r="AK32" s="162"/>
      <c r="AL32" s="162"/>
      <c r="AM32" s="162"/>
    </row>
    <row r="33" spans="1:39" ht="16.5" customHeight="1">
      <c r="A33" s="145"/>
      <c r="B33" s="145"/>
      <c r="C33" s="145"/>
      <c r="D33" s="145"/>
      <c r="E33" s="2"/>
      <c r="F33" s="145"/>
      <c r="G33" s="145"/>
      <c r="H33" s="145"/>
      <c r="I33" s="145"/>
      <c r="J33" s="2"/>
      <c r="K33" s="86"/>
      <c r="L33" s="86"/>
      <c r="M33" s="86"/>
      <c r="N33" s="86"/>
      <c r="O33" s="2"/>
      <c r="P33" s="145"/>
      <c r="Q33" s="145"/>
      <c r="R33" s="145"/>
      <c r="S33" s="145"/>
      <c r="U33" s="145"/>
      <c r="V33" s="145"/>
      <c r="W33" s="145"/>
      <c r="X33" s="145"/>
      <c r="Y33" s="2"/>
      <c r="Z33" s="162"/>
      <c r="AA33" s="162"/>
      <c r="AB33" s="162"/>
      <c r="AC33" s="162"/>
      <c r="AD33" s="2"/>
      <c r="AE33" s="145"/>
      <c r="AF33" s="145"/>
      <c r="AG33" s="145"/>
      <c r="AH33" s="145"/>
      <c r="AI33" s="2"/>
      <c r="AJ33" s="162"/>
      <c r="AK33" s="162"/>
      <c r="AL33" s="162"/>
      <c r="AM33" s="162"/>
    </row>
    <row r="34" spans="1:39" ht="11.25" customHeight="1">
      <c r="A34" s="145"/>
      <c r="B34" s="145"/>
      <c r="C34" s="145"/>
      <c r="D34" s="145"/>
      <c r="E34" s="2"/>
      <c r="F34" s="145"/>
      <c r="G34" s="145"/>
      <c r="H34" s="145"/>
      <c r="I34" s="145"/>
      <c r="J34" s="2"/>
      <c r="K34" s="86"/>
      <c r="L34" s="86"/>
      <c r="M34" s="86"/>
      <c r="N34" s="86"/>
      <c r="O34" s="2"/>
      <c r="P34" s="145"/>
      <c r="Q34" s="145"/>
      <c r="R34" s="145"/>
      <c r="S34" s="145"/>
      <c r="U34" s="145"/>
      <c r="V34" s="145"/>
      <c r="W34" s="145"/>
      <c r="X34" s="145"/>
      <c r="Y34" s="2"/>
      <c r="Z34" s="162"/>
      <c r="AA34" s="162"/>
      <c r="AB34" s="162"/>
      <c r="AC34" s="162"/>
      <c r="AD34" s="2"/>
      <c r="AE34" s="145"/>
      <c r="AF34" s="145"/>
      <c r="AG34" s="145"/>
      <c r="AH34" s="145"/>
      <c r="AI34" s="2"/>
      <c r="AJ34" s="162"/>
      <c r="AK34" s="162"/>
      <c r="AL34" s="162"/>
      <c r="AM34" s="162"/>
    </row>
    <row r="35" spans="1:39" ht="11.25" customHeight="1">
      <c r="A35" s="145"/>
      <c r="B35" s="145"/>
      <c r="C35" s="145"/>
      <c r="D35" s="145"/>
      <c r="E35" s="2"/>
      <c r="F35" s="145"/>
      <c r="G35" s="145"/>
      <c r="H35" s="145"/>
      <c r="I35" s="145"/>
      <c r="J35" s="2"/>
      <c r="K35" s="86"/>
      <c r="L35" s="86"/>
      <c r="M35" s="86"/>
      <c r="N35" s="86"/>
      <c r="O35" s="2"/>
      <c r="P35" s="145"/>
      <c r="Q35" s="145"/>
      <c r="R35" s="145"/>
      <c r="S35" s="145"/>
      <c r="U35" s="145"/>
      <c r="V35" s="145"/>
      <c r="W35" s="145"/>
      <c r="X35" s="145"/>
      <c r="Y35" s="2"/>
      <c r="Z35" s="86"/>
      <c r="AA35" s="86"/>
      <c r="AB35" s="86"/>
      <c r="AC35" s="86"/>
      <c r="AD35" s="2"/>
      <c r="AE35" s="145"/>
      <c r="AF35" s="145"/>
      <c r="AG35" s="145"/>
      <c r="AH35" s="145"/>
      <c r="AI35" s="2"/>
      <c r="AJ35" s="86"/>
      <c r="AK35" s="86"/>
      <c r="AL35" s="86"/>
      <c r="AM35" s="86"/>
    </row>
    <row r="36" spans="19:39" ht="13.5">
      <c r="S36" s="18" t="s">
        <v>67</v>
      </c>
      <c r="AM36" s="18" t="s">
        <v>81</v>
      </c>
    </row>
  </sheetData>
  <sheetProtection/>
  <mergeCells count="44">
    <mergeCell ref="A5:A8"/>
    <mergeCell ref="B5:B8"/>
    <mergeCell ref="C5:C7"/>
    <mergeCell ref="D5:D7"/>
    <mergeCell ref="F5:F8"/>
    <mergeCell ref="G5:G8"/>
    <mergeCell ref="S5:S7"/>
    <mergeCell ref="K28:N31"/>
    <mergeCell ref="H5:H7"/>
    <mergeCell ref="I5:I7"/>
    <mergeCell ref="K5:K8"/>
    <mergeCell ref="L5:L8"/>
    <mergeCell ref="M5:M7"/>
    <mergeCell ref="N5:N7"/>
    <mergeCell ref="U3:X4"/>
    <mergeCell ref="Z3:AC4"/>
    <mergeCell ref="AE3:AH4"/>
    <mergeCell ref="AJ3:AM4"/>
    <mergeCell ref="U5:U8"/>
    <mergeCell ref="V5:V8"/>
    <mergeCell ref="W5:W7"/>
    <mergeCell ref="X5:X7"/>
    <mergeCell ref="AA5:AA8"/>
    <mergeCell ref="AE5:AE8"/>
    <mergeCell ref="AK5:AK8"/>
    <mergeCell ref="AL5:AL7"/>
    <mergeCell ref="AM5:AM7"/>
    <mergeCell ref="Z28:AC34"/>
    <mergeCell ref="AJ28:AM34"/>
    <mergeCell ref="AB5:AB7"/>
    <mergeCell ref="AC5:AC7"/>
    <mergeCell ref="AH5:AH7"/>
    <mergeCell ref="Z5:Z8"/>
    <mergeCell ref="AF5:AF8"/>
    <mergeCell ref="A32:D35"/>
    <mergeCell ref="F32:I35"/>
    <mergeCell ref="P32:S35"/>
    <mergeCell ref="U32:X35"/>
    <mergeCell ref="AE32:AH35"/>
    <mergeCell ref="AJ5:AJ8"/>
    <mergeCell ref="AG5:AG7"/>
    <mergeCell ref="P5:P8"/>
    <mergeCell ref="Q5:Q8"/>
    <mergeCell ref="R5:R7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8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5.57421875" style="1" customWidth="1"/>
    <col min="2" max="2" width="9.00390625" style="1" customWidth="1"/>
    <col min="3" max="3" width="6.57421875" style="1" customWidth="1"/>
    <col min="4" max="4" width="8.57421875" style="1" customWidth="1"/>
    <col min="5" max="5" width="7.57421875" style="1" customWidth="1"/>
    <col min="6" max="6" width="3.57421875" style="1" customWidth="1"/>
    <col min="7" max="7" width="5.57421875" style="1" customWidth="1"/>
    <col min="8" max="8" width="9.00390625" style="1" customWidth="1"/>
    <col min="9" max="9" width="6.57421875" style="1" customWidth="1"/>
    <col min="10" max="10" width="8.57421875" style="1" customWidth="1"/>
    <col min="11" max="11" width="6.57421875" style="1" customWidth="1"/>
    <col min="12" max="12" width="3.57421875" style="1" customWidth="1"/>
    <col min="13" max="13" width="5.57421875" style="1" customWidth="1"/>
    <col min="14" max="14" width="9.00390625" style="1" customWidth="1"/>
    <col min="15" max="15" width="6.57421875" style="1" customWidth="1"/>
    <col min="16" max="16" width="8.57421875" style="1" customWidth="1"/>
    <col min="17" max="17" width="6.57421875" style="1" customWidth="1"/>
    <col min="18" max="18" width="3.57421875" style="1" customWidth="1"/>
    <col min="19" max="19" width="5.57421875" style="1" customWidth="1"/>
    <col min="20" max="20" width="9.00390625" style="1" customWidth="1"/>
    <col min="21" max="21" width="6.57421875" style="1" customWidth="1"/>
    <col min="22" max="22" width="8.57421875" style="1" customWidth="1"/>
    <col min="23" max="23" width="6.57421875" style="1" customWidth="1"/>
    <col min="24" max="24" width="9.00390625" style="2" customWidth="1"/>
    <col min="25" max="25" width="5.57421875" style="1" customWidth="1"/>
    <col min="26" max="26" width="9.00390625" style="1" customWidth="1"/>
    <col min="27" max="27" width="6.57421875" style="1" customWidth="1"/>
    <col min="28" max="28" width="8.57421875" style="1" customWidth="1"/>
    <col min="29" max="29" width="7.57421875" style="1" customWidth="1"/>
    <col min="30" max="30" width="3.57421875" style="1" customWidth="1"/>
    <col min="31" max="31" width="5.57421875" style="1" customWidth="1"/>
    <col min="32" max="32" width="9.00390625" style="1" customWidth="1"/>
    <col min="33" max="33" width="6.57421875" style="1" customWidth="1"/>
    <col min="34" max="34" width="8.57421875" style="1" customWidth="1"/>
    <col min="35" max="35" width="6.57421875" style="1" customWidth="1"/>
    <col min="36" max="36" width="3.57421875" style="0" customWidth="1"/>
    <col min="37" max="37" width="5.57421875" style="1" customWidth="1"/>
    <col min="38" max="39" width="9.00390625" style="1" customWidth="1"/>
    <col min="40" max="40" width="8.57421875" style="1" customWidth="1"/>
    <col min="41" max="41" width="7.57421875" style="1" customWidth="1"/>
    <col min="42" max="42" width="3.57421875" style="0" customWidth="1"/>
    <col min="43" max="43" width="5.57421875" style="1" customWidth="1"/>
    <col min="44" max="45" width="9.00390625" style="1" customWidth="1"/>
    <col min="46" max="46" width="8.57421875" style="1" customWidth="1"/>
    <col min="47" max="47" width="6.57421875" style="1" customWidth="1"/>
    <col min="48" max="16384" width="9.00390625" style="2" customWidth="1"/>
  </cols>
  <sheetData>
    <row r="1" spans="1:37" ht="13.5">
      <c r="A1" s="2" t="str">
        <f>'指標11-18'!A1</f>
        <v>平成27年度国民健康保険事業状況（大分県）</v>
      </c>
      <c r="Y1" s="20"/>
      <c r="AK1" s="20"/>
    </row>
    <row r="3" spans="1:43" ht="13.5">
      <c r="A3" s="1" t="s">
        <v>58</v>
      </c>
      <c r="G3" s="1" t="s">
        <v>59</v>
      </c>
      <c r="M3" s="1" t="s">
        <v>60</v>
      </c>
      <c r="S3" s="1" t="s">
        <v>61</v>
      </c>
      <c r="Y3" s="1" t="s">
        <v>82</v>
      </c>
      <c r="AE3" s="1" t="s">
        <v>83</v>
      </c>
      <c r="AK3" s="1" t="s">
        <v>84</v>
      </c>
      <c r="AQ3" s="1" t="s">
        <v>85</v>
      </c>
    </row>
    <row r="5" spans="1:47" ht="11.25" customHeight="1">
      <c r="A5" s="180" t="s">
        <v>27</v>
      </c>
      <c r="B5" s="183" t="s">
        <v>26</v>
      </c>
      <c r="C5" s="178" t="str">
        <f>"H"&amp;TEXT(VALUE(MID(A1,3,2))-1,"##")</f>
        <v>H26</v>
      </c>
      <c r="D5" s="195" t="s">
        <v>62</v>
      </c>
      <c r="E5" s="159" t="s">
        <v>53</v>
      </c>
      <c r="F5" s="2"/>
      <c r="G5" s="180" t="s">
        <v>27</v>
      </c>
      <c r="H5" s="183" t="s">
        <v>26</v>
      </c>
      <c r="I5" s="178" t="str">
        <f>$C$5</f>
        <v>H26</v>
      </c>
      <c r="J5" s="195" t="s">
        <v>62</v>
      </c>
      <c r="K5" s="159" t="s">
        <v>57</v>
      </c>
      <c r="L5" s="2"/>
      <c r="M5" s="180" t="s">
        <v>27</v>
      </c>
      <c r="N5" s="183" t="s">
        <v>26</v>
      </c>
      <c r="O5" s="190" t="str">
        <f>$C$5</f>
        <v>H26</v>
      </c>
      <c r="P5" s="186" t="s">
        <v>62</v>
      </c>
      <c r="Q5" s="165" t="s">
        <v>57</v>
      </c>
      <c r="R5" s="2"/>
      <c r="S5" s="180" t="s">
        <v>27</v>
      </c>
      <c r="T5" s="183" t="s">
        <v>26</v>
      </c>
      <c r="U5" s="190" t="str">
        <f>$C$5</f>
        <v>H26</v>
      </c>
      <c r="V5" s="186" t="s">
        <v>62</v>
      </c>
      <c r="W5" s="165" t="s">
        <v>57</v>
      </c>
      <c r="Y5" s="180" t="s">
        <v>27</v>
      </c>
      <c r="Z5" s="183" t="s">
        <v>26</v>
      </c>
      <c r="AA5" s="178" t="str">
        <f>$C$5</f>
        <v>H26</v>
      </c>
      <c r="AB5" s="172" t="s">
        <v>75</v>
      </c>
      <c r="AC5" s="159" t="s">
        <v>53</v>
      </c>
      <c r="AD5" s="2"/>
      <c r="AE5" s="180" t="s">
        <v>27</v>
      </c>
      <c r="AF5" s="183" t="s">
        <v>26</v>
      </c>
      <c r="AG5" s="178" t="str">
        <f>$C$5</f>
        <v>H26</v>
      </c>
      <c r="AH5" s="172" t="s">
        <v>75</v>
      </c>
      <c r="AI5" s="159" t="s">
        <v>57</v>
      </c>
      <c r="AJ5" s="2"/>
      <c r="AK5" s="180" t="s">
        <v>27</v>
      </c>
      <c r="AL5" s="183" t="s">
        <v>26</v>
      </c>
      <c r="AM5" s="178" t="str">
        <f>$C$5</f>
        <v>H26</v>
      </c>
      <c r="AN5" s="172" t="s">
        <v>76</v>
      </c>
      <c r="AO5" s="159" t="s">
        <v>53</v>
      </c>
      <c r="AP5" s="2"/>
      <c r="AQ5" s="180" t="s">
        <v>27</v>
      </c>
      <c r="AR5" s="183" t="s">
        <v>26</v>
      </c>
      <c r="AS5" s="178" t="str">
        <f>$C$5</f>
        <v>H26</v>
      </c>
      <c r="AT5" s="172" t="s">
        <v>76</v>
      </c>
      <c r="AU5" s="159" t="s">
        <v>57</v>
      </c>
    </row>
    <row r="6" spans="1:47" ht="11.25" customHeight="1">
      <c r="A6" s="181"/>
      <c r="B6" s="184"/>
      <c r="C6" s="179"/>
      <c r="D6" s="196"/>
      <c r="E6" s="160"/>
      <c r="F6" s="2"/>
      <c r="G6" s="181"/>
      <c r="H6" s="184"/>
      <c r="I6" s="179"/>
      <c r="J6" s="196"/>
      <c r="K6" s="160"/>
      <c r="L6" s="2"/>
      <c r="M6" s="193"/>
      <c r="N6" s="194"/>
      <c r="O6" s="191"/>
      <c r="P6" s="187"/>
      <c r="Q6" s="166"/>
      <c r="R6" s="2"/>
      <c r="S6" s="193"/>
      <c r="T6" s="194"/>
      <c r="U6" s="191"/>
      <c r="V6" s="187"/>
      <c r="W6" s="166"/>
      <c r="Y6" s="181"/>
      <c r="Z6" s="184"/>
      <c r="AA6" s="179"/>
      <c r="AB6" s="173"/>
      <c r="AC6" s="160"/>
      <c r="AD6" s="2"/>
      <c r="AE6" s="181"/>
      <c r="AF6" s="184"/>
      <c r="AG6" s="179"/>
      <c r="AH6" s="173"/>
      <c r="AI6" s="160"/>
      <c r="AJ6" s="2"/>
      <c r="AK6" s="181"/>
      <c r="AL6" s="184"/>
      <c r="AM6" s="179"/>
      <c r="AN6" s="173"/>
      <c r="AO6" s="160"/>
      <c r="AP6" s="2"/>
      <c r="AQ6" s="181"/>
      <c r="AR6" s="184"/>
      <c r="AS6" s="179"/>
      <c r="AT6" s="173"/>
      <c r="AU6" s="160"/>
    </row>
    <row r="7" spans="1:47" ht="11.25" customHeight="1">
      <c r="A7" s="181"/>
      <c r="B7" s="184"/>
      <c r="C7" s="179"/>
      <c r="D7" s="196"/>
      <c r="E7" s="160"/>
      <c r="F7" s="2"/>
      <c r="G7" s="181"/>
      <c r="H7" s="184"/>
      <c r="I7" s="179"/>
      <c r="J7" s="196"/>
      <c r="K7" s="160"/>
      <c r="L7" s="2"/>
      <c r="M7" s="193"/>
      <c r="N7" s="194"/>
      <c r="O7" s="192"/>
      <c r="P7" s="188"/>
      <c r="Q7" s="167"/>
      <c r="R7" s="2"/>
      <c r="S7" s="193"/>
      <c r="T7" s="194"/>
      <c r="U7" s="192"/>
      <c r="V7" s="188"/>
      <c r="W7" s="167"/>
      <c r="Y7" s="181"/>
      <c r="Z7" s="184"/>
      <c r="AA7" s="179"/>
      <c r="AB7" s="173"/>
      <c r="AC7" s="160"/>
      <c r="AD7" s="2"/>
      <c r="AE7" s="181"/>
      <c r="AF7" s="184"/>
      <c r="AG7" s="179"/>
      <c r="AH7" s="173"/>
      <c r="AI7" s="160"/>
      <c r="AJ7" s="2"/>
      <c r="AK7" s="181"/>
      <c r="AL7" s="184"/>
      <c r="AM7" s="179"/>
      <c r="AN7" s="173"/>
      <c r="AO7" s="160"/>
      <c r="AP7" s="2"/>
      <c r="AQ7" s="181"/>
      <c r="AR7" s="184"/>
      <c r="AS7" s="179"/>
      <c r="AT7" s="173"/>
      <c r="AU7" s="160"/>
    </row>
    <row r="8" spans="1:47" ht="11.25">
      <c r="A8" s="182"/>
      <c r="B8" s="185"/>
      <c r="C8" s="76" t="s">
        <v>54</v>
      </c>
      <c r="D8" s="76" t="s">
        <v>54</v>
      </c>
      <c r="E8" s="22" t="s">
        <v>55</v>
      </c>
      <c r="F8" s="20"/>
      <c r="G8" s="182"/>
      <c r="H8" s="185"/>
      <c r="I8" s="76" t="s">
        <v>54</v>
      </c>
      <c r="J8" s="76" t="s">
        <v>54</v>
      </c>
      <c r="K8" s="22" t="s">
        <v>55</v>
      </c>
      <c r="L8" s="20"/>
      <c r="M8" s="182"/>
      <c r="N8" s="185"/>
      <c r="O8" s="76" t="s">
        <v>54</v>
      </c>
      <c r="P8" s="76" t="s">
        <v>54</v>
      </c>
      <c r="Q8" s="22" t="s">
        <v>55</v>
      </c>
      <c r="R8" s="20"/>
      <c r="S8" s="182"/>
      <c r="T8" s="185"/>
      <c r="U8" s="76" t="s">
        <v>54</v>
      </c>
      <c r="V8" s="76" t="s">
        <v>54</v>
      </c>
      <c r="W8" s="22" t="s">
        <v>55</v>
      </c>
      <c r="Y8" s="182"/>
      <c r="Z8" s="185"/>
      <c r="AA8" s="76" t="s">
        <v>54</v>
      </c>
      <c r="AB8" s="76" t="s">
        <v>54</v>
      </c>
      <c r="AC8" s="22" t="s">
        <v>55</v>
      </c>
      <c r="AD8" s="20"/>
      <c r="AE8" s="182"/>
      <c r="AF8" s="185"/>
      <c r="AG8" s="76" t="s">
        <v>54</v>
      </c>
      <c r="AH8" s="76" t="s">
        <v>54</v>
      </c>
      <c r="AI8" s="22" t="s">
        <v>55</v>
      </c>
      <c r="AJ8" s="20"/>
      <c r="AK8" s="182"/>
      <c r="AL8" s="185"/>
      <c r="AM8" s="76" t="s">
        <v>54</v>
      </c>
      <c r="AN8" s="76" t="s">
        <v>54</v>
      </c>
      <c r="AO8" s="22" t="s">
        <v>55</v>
      </c>
      <c r="AP8" s="20"/>
      <c r="AQ8" s="182"/>
      <c r="AR8" s="185"/>
      <c r="AS8" s="76" t="s">
        <v>54</v>
      </c>
      <c r="AT8" s="76" t="s">
        <v>54</v>
      </c>
      <c r="AU8" s="22" t="s">
        <v>55</v>
      </c>
    </row>
    <row r="9" spans="1:47" ht="16.5" customHeight="1">
      <c r="A9" s="40" t="s">
        <v>56</v>
      </c>
      <c r="B9" s="41" t="s">
        <v>28</v>
      </c>
      <c r="C9" s="42">
        <f>ROUND(('前年度'!G24+'前年度'!I24)/'前年度'!C24,0)</f>
        <v>394874</v>
      </c>
      <c r="D9" s="43">
        <f>ROUND(('当年度'!G24+'当年度'!I24)/'当年度'!C24,0)</f>
        <v>414963</v>
      </c>
      <c r="E9" s="44">
        <f>ROUND(D9/C9*100,2)</f>
        <v>105.09</v>
      </c>
      <c r="F9" s="39"/>
      <c r="G9" s="40" t="s">
        <v>56</v>
      </c>
      <c r="H9" s="88" t="s">
        <v>28</v>
      </c>
      <c r="I9" s="89">
        <f>ROUND('前年度'!G24/'前年度'!E24,0)</f>
        <v>392480</v>
      </c>
      <c r="J9" s="90">
        <f>ROUND('当年度'!G24/'当年度'!E24,0)</f>
        <v>412803</v>
      </c>
      <c r="K9" s="44">
        <f>ROUND(J9/I9*100,2)</f>
        <v>105.18</v>
      </c>
      <c r="L9" s="39"/>
      <c r="M9" s="91" t="s">
        <v>56</v>
      </c>
      <c r="N9" s="92" t="s">
        <v>29</v>
      </c>
      <c r="O9" s="93">
        <f>ROUND('前年度'!I22/'前年度'!D22,0)</f>
        <v>434413</v>
      </c>
      <c r="P9" s="94">
        <f>ROUND('当年度'!I22/'当年度'!D22,0)</f>
        <v>459979</v>
      </c>
      <c r="Q9" s="95">
        <f>ROUND(P9/O9*100,2)</f>
        <v>105.89</v>
      </c>
      <c r="R9" s="39"/>
      <c r="S9" s="40" t="s">
        <v>56</v>
      </c>
      <c r="T9" s="41" t="s">
        <v>28</v>
      </c>
      <c r="U9" s="96">
        <f>ROUND('前年度'!H24/'前年度'!F24,0)</f>
        <v>564345</v>
      </c>
      <c r="V9" s="43">
        <f>ROUND('当年度'!H24/'当年度'!F24,0)</f>
        <v>587047</v>
      </c>
      <c r="W9" s="44">
        <f>ROUND(V9/U9*100,2)</f>
        <v>104.02</v>
      </c>
      <c r="Y9" s="40" t="s">
        <v>56</v>
      </c>
      <c r="Z9" s="41" t="s">
        <v>28</v>
      </c>
      <c r="AA9" s="42">
        <f>ROUND('前年度'!J24/'前年度'!E24,0)</f>
        <v>40597</v>
      </c>
      <c r="AB9" s="43">
        <f>ROUND('当年度'!J24/'当年度'!E24,0)</f>
        <v>44901</v>
      </c>
      <c r="AC9" s="44">
        <f>ROUND(AB9/AA9*100,2)</f>
        <v>110.6</v>
      </c>
      <c r="AD9" s="39"/>
      <c r="AE9" s="123" t="s">
        <v>56</v>
      </c>
      <c r="AF9" s="124" t="s">
        <v>29</v>
      </c>
      <c r="AG9" s="129">
        <f>ROUND('前年度'!L22/'前年度'!D22,0)</f>
        <v>50555</v>
      </c>
      <c r="AH9" s="130">
        <f>ROUND('当年度'!L22/'当年度'!D22,0)</f>
        <v>59650</v>
      </c>
      <c r="AI9" s="131">
        <f>ROUND(AH9/AG9*100,2)</f>
        <v>117.99</v>
      </c>
      <c r="AJ9" s="125"/>
      <c r="AK9" s="40" t="s">
        <v>56</v>
      </c>
      <c r="AL9" s="41" t="s">
        <v>28</v>
      </c>
      <c r="AM9" s="133">
        <f>ROUND('前年度'!K24/'前年度'!E24,0)</f>
        <v>18</v>
      </c>
      <c r="AN9" s="43">
        <f>ROUND('当年度'!K24/'当年度'!E24,0)</f>
        <v>26</v>
      </c>
      <c r="AO9" s="134">
        <f>IF(AM9=0,"-",ROUND(AN9/AM9*100,2))</f>
        <v>144.44</v>
      </c>
      <c r="AQ9" s="126" t="s">
        <v>56</v>
      </c>
      <c r="AR9" s="127" t="s">
        <v>29</v>
      </c>
      <c r="AS9" s="142">
        <f>ROUND('前年度'!M22/'前年度'!D22,0)</f>
        <v>17</v>
      </c>
      <c r="AT9" s="130">
        <f>ROUND('当年度'!M22/'当年度'!D22,0)</f>
        <v>7</v>
      </c>
      <c r="AU9" s="143">
        <f aca="true" t="shared" si="0" ref="AU9:AU27">IF(AS9=0,"-",ROUND(AT9/AS9*100,2))</f>
        <v>41.18</v>
      </c>
    </row>
    <row r="10" spans="1:47" ht="16.5" customHeight="1">
      <c r="A10" s="45" t="s">
        <v>56</v>
      </c>
      <c r="B10" s="46" t="s">
        <v>29</v>
      </c>
      <c r="C10" s="48">
        <f>ROUND(('前年度'!G22+'前年度'!I22)/'前年度'!C22,0)</f>
        <v>400777</v>
      </c>
      <c r="D10" s="47">
        <f>ROUND(('当年度'!G22+'当年度'!I22)/'当年度'!C22,0)</f>
        <v>421114</v>
      </c>
      <c r="E10" s="49">
        <f aca="true" t="shared" si="1" ref="E10:E31">ROUND(D10/C10*100,2)</f>
        <v>105.07</v>
      </c>
      <c r="F10" s="39"/>
      <c r="G10" s="45" t="s">
        <v>56</v>
      </c>
      <c r="H10" s="97" t="s">
        <v>29</v>
      </c>
      <c r="I10" s="98">
        <f>ROUND('前年度'!G22/'前年度'!E22,0)</f>
        <v>398687</v>
      </c>
      <c r="J10" s="99">
        <f>ROUND('当年度'!G22/'当年度'!E22,0)</f>
        <v>419201</v>
      </c>
      <c r="K10" s="49">
        <f aca="true" t="shared" si="2" ref="K10:K31">ROUND(J10/I10*100,2)</f>
        <v>105.15</v>
      </c>
      <c r="L10" s="39"/>
      <c r="M10" s="55">
        <f>RANK(P10,P$10:P$27,0)</f>
        <v>2</v>
      </c>
      <c r="N10" s="56" t="s">
        <v>31</v>
      </c>
      <c r="O10" s="57">
        <f>ROUND('前年度'!I2/'前年度'!D2,0)</f>
        <v>472182</v>
      </c>
      <c r="P10" s="58">
        <f>ROUND('当年度'!I2/'当年度'!D2,0)</f>
        <v>516472</v>
      </c>
      <c r="Q10" s="59">
        <f aca="true" t="shared" si="3" ref="Q10:Q27">ROUND(P10/O10*100,2)</f>
        <v>109.38</v>
      </c>
      <c r="R10" s="39"/>
      <c r="S10" s="45" t="s">
        <v>56</v>
      </c>
      <c r="T10" s="46" t="s">
        <v>29</v>
      </c>
      <c r="U10" s="100">
        <f>ROUND('前年度'!H22/'前年度'!F22,0)</f>
        <v>565133</v>
      </c>
      <c r="V10" s="47">
        <f>ROUND('当年度'!H22/'当年度'!F22,0)</f>
        <v>587966</v>
      </c>
      <c r="W10" s="49">
        <f aca="true" t="shared" si="4" ref="W10:W31">ROUND(V10/U10*100,2)</f>
        <v>104.04</v>
      </c>
      <c r="Y10" s="45" t="s">
        <v>56</v>
      </c>
      <c r="Z10" s="46" t="s">
        <v>29</v>
      </c>
      <c r="AA10" s="48">
        <f>ROUND('前年度'!J22/'前年度'!E22,0)</f>
        <v>41435</v>
      </c>
      <c r="AB10" s="47">
        <f>ROUND('当年度'!J22/'当年度'!E22,0)</f>
        <v>45804</v>
      </c>
      <c r="AC10" s="49">
        <f aca="true" t="shared" si="5" ref="AC10:AC31">ROUND(AB10/AA10*100,2)</f>
        <v>110.54</v>
      </c>
      <c r="AD10" s="39"/>
      <c r="AE10" s="66">
        <f aca="true" t="shared" si="6" ref="AE10:AE27">RANK(AH10,AH$10:AH$27,0)</f>
        <v>5</v>
      </c>
      <c r="AF10" s="41" t="s">
        <v>31</v>
      </c>
      <c r="AG10" s="96">
        <f>ROUND('前年度'!L2/'前年度'!D2,0)</f>
        <v>57662</v>
      </c>
      <c r="AH10" s="43">
        <f>ROUND('当年度'!L2/'当年度'!D2,0)</f>
        <v>70394</v>
      </c>
      <c r="AI10" s="44">
        <f aca="true" t="shared" si="7" ref="AI10:AI27">ROUND(AH10/AG10*100,2)</f>
        <v>122.08</v>
      </c>
      <c r="AJ10" s="125"/>
      <c r="AK10" s="45" t="s">
        <v>56</v>
      </c>
      <c r="AL10" s="46" t="s">
        <v>29</v>
      </c>
      <c r="AM10" s="135">
        <f>ROUND('前年度'!K22/'前年度'!E22,0)</f>
        <v>19</v>
      </c>
      <c r="AN10" s="47">
        <f>ROUND('当年度'!K22/'当年度'!E22,0)</f>
        <v>27</v>
      </c>
      <c r="AO10" s="136">
        <f aca="true" t="shared" si="8" ref="AO10:AO31">IF(AM10=0,"-",ROUND(AN10/AM10*100,2))</f>
        <v>142.11</v>
      </c>
      <c r="AQ10" s="122">
        <f aca="true" t="shared" si="9" ref="AQ10:AQ27">RANK(AT10,AT$10:AT$27,0)</f>
        <v>5</v>
      </c>
      <c r="AR10" s="128" t="s">
        <v>31</v>
      </c>
      <c r="AS10" s="133">
        <f>ROUND('前年度'!M2/'前年度'!D2,0)</f>
        <v>9</v>
      </c>
      <c r="AT10" s="43">
        <f>ROUND('当年度'!M2/'当年度'!D2,0)</f>
        <v>1</v>
      </c>
      <c r="AU10" s="134">
        <f t="shared" si="0"/>
        <v>11.11</v>
      </c>
    </row>
    <row r="11" spans="1:47" ht="16.5" customHeight="1">
      <c r="A11" s="50" t="s">
        <v>56</v>
      </c>
      <c r="B11" s="51" t="s">
        <v>30</v>
      </c>
      <c r="C11" s="52">
        <f>ROUND(('前年度'!G23+'前年度'!I23)/'前年度'!C23,0)</f>
        <v>158467</v>
      </c>
      <c r="D11" s="53">
        <f>ROUND(('当年度'!G23+'当年度'!I23)/'当年度'!C23,0)</f>
        <v>166154</v>
      </c>
      <c r="E11" s="54">
        <f t="shared" si="1"/>
        <v>104.85</v>
      </c>
      <c r="F11" s="39"/>
      <c r="G11" s="50" t="s">
        <v>56</v>
      </c>
      <c r="H11" s="101" t="s">
        <v>30</v>
      </c>
      <c r="I11" s="102">
        <f>ROUND('前年度'!G23/'前年度'!E23,0)</f>
        <v>158467</v>
      </c>
      <c r="J11" s="103">
        <f>ROUND('当年度'!G23/'当年度'!E23,0)</f>
        <v>166154</v>
      </c>
      <c r="K11" s="54">
        <f t="shared" si="2"/>
        <v>104.85</v>
      </c>
      <c r="L11" s="39"/>
      <c r="M11" s="60">
        <f aca="true" t="shared" si="10" ref="M11:M27">RANK(P11,P$10:P$27,0)</f>
        <v>13</v>
      </c>
      <c r="N11" s="46" t="s">
        <v>32</v>
      </c>
      <c r="O11" s="48">
        <f>ROUND('前年度'!I3/'前年度'!D3,0)</f>
        <v>396791</v>
      </c>
      <c r="P11" s="58">
        <f>ROUND('当年度'!I3/'当年度'!D3,0)</f>
        <v>397273</v>
      </c>
      <c r="Q11" s="49">
        <f t="shared" si="3"/>
        <v>100.12</v>
      </c>
      <c r="R11" s="39"/>
      <c r="S11" s="50" t="s">
        <v>56</v>
      </c>
      <c r="T11" s="51" t="s">
        <v>30</v>
      </c>
      <c r="U11" s="104">
        <f>ROUND('前年度'!H23/'前年度'!F23,0)</f>
        <v>404313</v>
      </c>
      <c r="V11" s="53">
        <f>ROUND('当年度'!H23/'当年度'!F23,0)</f>
        <v>396493</v>
      </c>
      <c r="W11" s="54">
        <f t="shared" si="4"/>
        <v>98.07</v>
      </c>
      <c r="Y11" s="50" t="s">
        <v>56</v>
      </c>
      <c r="Z11" s="51" t="s">
        <v>30</v>
      </c>
      <c r="AA11" s="52">
        <f>ROUND('前年度'!J23/'前年度'!E23,0)</f>
        <v>9010</v>
      </c>
      <c r="AB11" s="53">
        <f>ROUND('当年度'!J23/'当年度'!E23,0)</f>
        <v>10085</v>
      </c>
      <c r="AC11" s="54">
        <f t="shared" si="5"/>
        <v>111.93</v>
      </c>
      <c r="AD11" s="39"/>
      <c r="AE11" s="60">
        <f t="shared" si="6"/>
        <v>13</v>
      </c>
      <c r="AF11" s="46" t="s">
        <v>32</v>
      </c>
      <c r="AG11" s="100">
        <f>ROUND('前年度'!L3/'前年度'!D3,0)</f>
        <v>46308</v>
      </c>
      <c r="AH11" s="47">
        <f>ROUND('当年度'!L3/'当年度'!D3,0)</f>
        <v>47320</v>
      </c>
      <c r="AI11" s="49">
        <f t="shared" si="7"/>
        <v>102.19</v>
      </c>
      <c r="AJ11" s="125"/>
      <c r="AK11" s="50" t="s">
        <v>56</v>
      </c>
      <c r="AL11" s="51" t="s">
        <v>30</v>
      </c>
      <c r="AM11" s="137">
        <f>ROUND('前年度'!K23/'前年度'!E23,0)</f>
        <v>0</v>
      </c>
      <c r="AN11" s="53">
        <f>ROUND('当年度'!K23/'当年度'!E23,0)</f>
        <v>0</v>
      </c>
      <c r="AO11" s="138" t="str">
        <f t="shared" si="8"/>
        <v>-</v>
      </c>
      <c r="AQ11" s="77">
        <f t="shared" si="9"/>
        <v>3</v>
      </c>
      <c r="AR11" s="3" t="s">
        <v>32</v>
      </c>
      <c r="AS11" s="135">
        <f>ROUND('前年度'!M3/'前年度'!D3,0)</f>
        <v>105</v>
      </c>
      <c r="AT11" s="47">
        <f>ROUND('当年度'!M3/'当年度'!D3,0)</f>
        <v>19</v>
      </c>
      <c r="AU11" s="136">
        <f t="shared" si="0"/>
        <v>18.1</v>
      </c>
    </row>
    <row r="12" spans="1:47" ht="16.5" customHeight="1">
      <c r="A12" s="55">
        <f>RANK(D12,D$12:D$31,0)</f>
        <v>13</v>
      </c>
      <c r="B12" s="56" t="s">
        <v>31</v>
      </c>
      <c r="C12" s="57">
        <f>ROUND(('前年度'!G2+'前年度'!I2)/'前年度'!C2,0)</f>
        <v>397194</v>
      </c>
      <c r="D12" s="43">
        <f>ROUND(('当年度'!G2+'当年度'!I2)/'当年度'!C2,0)</f>
        <v>416054</v>
      </c>
      <c r="E12" s="59">
        <f t="shared" si="1"/>
        <v>104.75</v>
      </c>
      <c r="F12" s="39"/>
      <c r="G12" s="55">
        <f aca="true" t="shared" si="11" ref="G12:G31">RANK(J12,J$12:J$31,0)</f>
        <v>13</v>
      </c>
      <c r="H12" s="105" t="s">
        <v>31</v>
      </c>
      <c r="I12" s="106">
        <f>ROUND('前年度'!G2/'前年度'!E2,0)</f>
        <v>392661</v>
      </c>
      <c r="J12" s="107">
        <f>ROUND('当年度'!G2/'当年度'!E2,0)</f>
        <v>411477</v>
      </c>
      <c r="K12" s="59">
        <f t="shared" si="2"/>
        <v>104.79</v>
      </c>
      <c r="L12" s="39"/>
      <c r="M12" s="60">
        <f t="shared" si="10"/>
        <v>3</v>
      </c>
      <c r="N12" s="46" t="s">
        <v>33</v>
      </c>
      <c r="O12" s="48">
        <f>ROUND('前年度'!I4/'前年度'!D4,0)</f>
        <v>404716</v>
      </c>
      <c r="P12" s="58">
        <f>ROUND('当年度'!I4/'当年度'!D4,0)</f>
        <v>492054</v>
      </c>
      <c r="Q12" s="49">
        <f t="shared" si="3"/>
        <v>121.58</v>
      </c>
      <c r="R12" s="39"/>
      <c r="S12" s="55">
        <f aca="true" t="shared" si="12" ref="S12:S31">RANK(V12,V$12:V$31,0)</f>
        <v>6</v>
      </c>
      <c r="T12" s="56" t="s">
        <v>31</v>
      </c>
      <c r="U12" s="108">
        <f>ROUND('前年度'!H2/'前年度'!F2,0)</f>
        <v>577824</v>
      </c>
      <c r="V12" s="43">
        <f>ROUND('当年度'!H2/'当年度'!F2,0)</f>
        <v>595151</v>
      </c>
      <c r="W12" s="59">
        <f t="shared" si="4"/>
        <v>103</v>
      </c>
      <c r="Y12" s="55">
        <f aca="true" t="shared" si="13" ref="Y12:Y31">RANK(AB12,AB$12:AB$31,0)</f>
        <v>15</v>
      </c>
      <c r="Z12" s="56" t="s">
        <v>31</v>
      </c>
      <c r="AA12" s="57">
        <f>ROUND('前年度'!J2/'前年度'!E2,0)</f>
        <v>39768</v>
      </c>
      <c r="AB12" s="43">
        <f>ROUND('当年度'!J2/'当年度'!E2,0)</f>
        <v>43826</v>
      </c>
      <c r="AC12" s="59">
        <f t="shared" si="5"/>
        <v>110.2</v>
      </c>
      <c r="AD12" s="39"/>
      <c r="AE12" s="60">
        <f t="shared" si="6"/>
        <v>3</v>
      </c>
      <c r="AF12" s="46" t="s">
        <v>33</v>
      </c>
      <c r="AG12" s="100">
        <f>ROUND('前年度'!L4/'前年度'!D4,0)</f>
        <v>49022</v>
      </c>
      <c r="AH12" s="47">
        <f>ROUND('当年度'!L4/'当年度'!D4,0)</f>
        <v>72817</v>
      </c>
      <c r="AI12" s="49">
        <f t="shared" si="7"/>
        <v>148.54</v>
      </c>
      <c r="AJ12" s="125"/>
      <c r="AK12" s="66">
        <f aca="true" t="shared" si="14" ref="AK12:AK31">RANK(AN12,AN$12:AN$31,0)</f>
        <v>3</v>
      </c>
      <c r="AL12" s="41" t="s">
        <v>31</v>
      </c>
      <c r="AM12" s="133">
        <f>ROUND('前年度'!K2/'前年度'!E2,0)</f>
        <v>18</v>
      </c>
      <c r="AN12" s="43">
        <f>ROUND('当年度'!K2/'当年度'!E2,0)</f>
        <v>41</v>
      </c>
      <c r="AO12" s="139">
        <f t="shared" si="8"/>
        <v>227.78</v>
      </c>
      <c r="AQ12" s="77">
        <f t="shared" si="9"/>
        <v>2</v>
      </c>
      <c r="AR12" s="3" t="s">
        <v>33</v>
      </c>
      <c r="AS12" s="135">
        <f>ROUND('前年度'!M4/'前年度'!D4,0)</f>
        <v>14</v>
      </c>
      <c r="AT12" s="47">
        <f>ROUND('当年度'!M4/'当年度'!D4,0)</f>
        <v>39</v>
      </c>
      <c r="AU12" s="136">
        <f t="shared" si="0"/>
        <v>278.57</v>
      </c>
    </row>
    <row r="13" spans="1:47" ht="16.5" customHeight="1">
      <c r="A13" s="60">
        <f aca="true" t="shared" si="15" ref="A13:A31">RANK(D13,D$12:D$31,0)</f>
        <v>16</v>
      </c>
      <c r="B13" s="46" t="s">
        <v>32</v>
      </c>
      <c r="C13" s="48">
        <f>ROUND(('前年度'!G3+'前年度'!I3)/'前年度'!C3,0)</f>
        <v>388182</v>
      </c>
      <c r="D13" s="47">
        <f>ROUND(('当年度'!G3+'当年度'!I3)/'当年度'!C3,0)</f>
        <v>406769</v>
      </c>
      <c r="E13" s="49">
        <f t="shared" si="1"/>
        <v>104.79</v>
      </c>
      <c r="F13" s="39"/>
      <c r="G13" s="60">
        <f t="shared" si="11"/>
        <v>14</v>
      </c>
      <c r="H13" s="97" t="s">
        <v>32</v>
      </c>
      <c r="I13" s="98">
        <f>ROUND('前年度'!G3/'前年度'!E3,0)</f>
        <v>387837</v>
      </c>
      <c r="J13" s="109">
        <f>ROUND('当年度'!G3/'当年度'!E3,0)</f>
        <v>407073</v>
      </c>
      <c r="K13" s="49">
        <f t="shared" si="2"/>
        <v>104.96</v>
      </c>
      <c r="L13" s="39"/>
      <c r="M13" s="60">
        <f t="shared" si="10"/>
        <v>11</v>
      </c>
      <c r="N13" s="46" t="s">
        <v>34</v>
      </c>
      <c r="O13" s="48">
        <f>ROUND('前年度'!I5/'前年度'!D5,0)</f>
        <v>396062</v>
      </c>
      <c r="P13" s="58">
        <f>ROUND('当年度'!I5/'当年度'!D5,0)</f>
        <v>407462</v>
      </c>
      <c r="Q13" s="49">
        <f t="shared" si="3"/>
        <v>102.88</v>
      </c>
      <c r="R13" s="39"/>
      <c r="S13" s="60">
        <f t="shared" si="12"/>
        <v>4</v>
      </c>
      <c r="T13" s="46" t="s">
        <v>32</v>
      </c>
      <c r="U13" s="100">
        <f>ROUND('前年度'!H3/'前年度'!F3,0)</f>
        <v>572019</v>
      </c>
      <c r="V13" s="47">
        <f>ROUND('当年度'!H3/'当年度'!F3,0)</f>
        <v>608805</v>
      </c>
      <c r="W13" s="49">
        <f t="shared" si="4"/>
        <v>106.43</v>
      </c>
      <c r="Y13" s="60">
        <f t="shared" si="13"/>
        <v>13</v>
      </c>
      <c r="Z13" s="46" t="s">
        <v>32</v>
      </c>
      <c r="AA13" s="48">
        <f>ROUND('前年度'!J3/'前年度'!E3,0)</f>
        <v>42045</v>
      </c>
      <c r="AB13" s="47">
        <f>ROUND('当年度'!J3/'当年度'!E3,0)</f>
        <v>45609</v>
      </c>
      <c r="AC13" s="49">
        <f t="shared" si="5"/>
        <v>108.48</v>
      </c>
      <c r="AD13" s="39"/>
      <c r="AE13" s="60">
        <f t="shared" si="6"/>
        <v>15</v>
      </c>
      <c r="AF13" s="46" t="s">
        <v>34</v>
      </c>
      <c r="AG13" s="100">
        <f>ROUND('前年度'!L5/'前年度'!D5,0)</f>
        <v>44323</v>
      </c>
      <c r="AH13" s="47">
        <f>ROUND('当年度'!L5/'当年度'!D5,0)</f>
        <v>43926</v>
      </c>
      <c r="AI13" s="49">
        <f t="shared" si="7"/>
        <v>99.1</v>
      </c>
      <c r="AJ13" s="125"/>
      <c r="AK13" s="60">
        <f t="shared" si="14"/>
        <v>8</v>
      </c>
      <c r="AL13" s="46" t="s">
        <v>32</v>
      </c>
      <c r="AM13" s="135">
        <f>ROUND('前年度'!K3/'前年度'!E3,0)</f>
        <v>23</v>
      </c>
      <c r="AN13" s="47">
        <f>ROUND('当年度'!K3/'当年度'!E3,0)</f>
        <v>20</v>
      </c>
      <c r="AO13" s="136">
        <f t="shared" si="8"/>
        <v>86.96</v>
      </c>
      <c r="AQ13" s="77">
        <f t="shared" si="9"/>
        <v>6</v>
      </c>
      <c r="AR13" s="3" t="s">
        <v>34</v>
      </c>
      <c r="AS13" s="135">
        <f>ROUND('前年度'!M5/'前年度'!D5,0)</f>
        <v>0</v>
      </c>
      <c r="AT13" s="47">
        <f>ROUND('当年度'!M5/'当年度'!D5,0)</f>
        <v>0</v>
      </c>
      <c r="AU13" s="136" t="str">
        <f t="shared" si="0"/>
        <v>-</v>
      </c>
    </row>
    <row r="14" spans="1:47" ht="16.5" customHeight="1">
      <c r="A14" s="60">
        <f t="shared" si="15"/>
        <v>12</v>
      </c>
      <c r="B14" s="46" t="s">
        <v>33</v>
      </c>
      <c r="C14" s="48">
        <f>ROUND(('前年度'!G4+'前年度'!I4)/'前年度'!C4,0)</f>
        <v>388138</v>
      </c>
      <c r="D14" s="47">
        <f>ROUND(('当年度'!G4+'当年度'!I4)/'当年度'!C4,0)</f>
        <v>420549</v>
      </c>
      <c r="E14" s="49">
        <f t="shared" si="1"/>
        <v>108.35</v>
      </c>
      <c r="F14" s="39"/>
      <c r="G14" s="60">
        <f t="shared" si="11"/>
        <v>12</v>
      </c>
      <c r="H14" s="97" t="s">
        <v>33</v>
      </c>
      <c r="I14" s="98">
        <f>ROUND('前年度'!G4/'前年度'!E4,0)</f>
        <v>386845</v>
      </c>
      <c r="J14" s="109">
        <f>ROUND('当年度'!G4/'当年度'!E4,0)</f>
        <v>416513</v>
      </c>
      <c r="K14" s="49">
        <f t="shared" si="2"/>
        <v>107.67</v>
      </c>
      <c r="L14" s="39"/>
      <c r="M14" s="61">
        <f t="shared" si="10"/>
        <v>10</v>
      </c>
      <c r="N14" s="62" t="s">
        <v>35</v>
      </c>
      <c r="O14" s="63">
        <f>ROUND('前年度'!I6/'前年度'!D6,0)</f>
        <v>535788</v>
      </c>
      <c r="P14" s="64">
        <f>ROUND('当年度'!I6/'当年度'!D6,0)</f>
        <v>432609</v>
      </c>
      <c r="Q14" s="65">
        <f t="shared" si="3"/>
        <v>80.74</v>
      </c>
      <c r="R14" s="39"/>
      <c r="S14" s="60">
        <f t="shared" si="12"/>
        <v>16</v>
      </c>
      <c r="T14" s="46" t="s">
        <v>33</v>
      </c>
      <c r="U14" s="100">
        <f>ROUND('前年度'!H4/'前年度'!F4,0)</f>
        <v>535958</v>
      </c>
      <c r="V14" s="47">
        <f>ROUND('当年度'!H4/'当年度'!F4,0)</f>
        <v>569485</v>
      </c>
      <c r="W14" s="49">
        <f t="shared" si="4"/>
        <v>106.26</v>
      </c>
      <c r="Y14" s="60">
        <f t="shared" si="13"/>
        <v>11</v>
      </c>
      <c r="Z14" s="46" t="s">
        <v>33</v>
      </c>
      <c r="AA14" s="48">
        <f>ROUND('前年度'!J4/'前年度'!E4,0)</f>
        <v>39263</v>
      </c>
      <c r="AB14" s="47">
        <f>ROUND('当年度'!J4/'当年度'!E4,0)</f>
        <v>46229</v>
      </c>
      <c r="AC14" s="49">
        <f t="shared" si="5"/>
        <v>117.74</v>
      </c>
      <c r="AD14" s="39"/>
      <c r="AE14" s="68">
        <f t="shared" si="6"/>
        <v>9</v>
      </c>
      <c r="AF14" s="51" t="s">
        <v>35</v>
      </c>
      <c r="AG14" s="104">
        <f>ROUND('前年度'!L6/'前年度'!D6,0)</f>
        <v>58874</v>
      </c>
      <c r="AH14" s="53">
        <f>ROUND('当年度'!L6/'当年度'!D6,0)</f>
        <v>52989</v>
      </c>
      <c r="AI14" s="54">
        <f t="shared" si="7"/>
        <v>90</v>
      </c>
      <c r="AJ14" s="125"/>
      <c r="AK14" s="60">
        <f t="shared" si="14"/>
        <v>14</v>
      </c>
      <c r="AL14" s="46" t="s">
        <v>33</v>
      </c>
      <c r="AM14" s="135">
        <f>ROUND('前年度'!K4/'前年度'!E4,0)</f>
        <v>16</v>
      </c>
      <c r="AN14" s="47">
        <f>ROUND('当年度'!K4/'当年度'!E4,0)</f>
        <v>12</v>
      </c>
      <c r="AO14" s="136">
        <f t="shared" si="8"/>
        <v>75</v>
      </c>
      <c r="AQ14" s="78">
        <f t="shared" si="9"/>
        <v>3</v>
      </c>
      <c r="AR14" s="4" t="s">
        <v>35</v>
      </c>
      <c r="AS14" s="137">
        <f>ROUND('前年度'!M6/'前年度'!D6,0)</f>
        <v>69</v>
      </c>
      <c r="AT14" s="53">
        <f>ROUND('当年度'!M6/'当年度'!D6,0)</f>
        <v>19</v>
      </c>
      <c r="AU14" s="140">
        <f t="shared" si="0"/>
        <v>27.54</v>
      </c>
    </row>
    <row r="15" spans="1:47" ht="16.5" customHeight="1">
      <c r="A15" s="60">
        <f t="shared" si="15"/>
        <v>17</v>
      </c>
      <c r="B15" s="46" t="s">
        <v>34</v>
      </c>
      <c r="C15" s="48">
        <f>ROUND(('前年度'!G5+'前年度'!I5)/'前年度'!C5,0)</f>
        <v>368142</v>
      </c>
      <c r="D15" s="47">
        <f>ROUND(('当年度'!G5+'当年度'!I5)/'当年度'!C5,0)</f>
        <v>396321</v>
      </c>
      <c r="E15" s="49">
        <f t="shared" si="1"/>
        <v>107.65</v>
      </c>
      <c r="F15" s="39"/>
      <c r="G15" s="60">
        <f t="shared" si="11"/>
        <v>17</v>
      </c>
      <c r="H15" s="97" t="s">
        <v>34</v>
      </c>
      <c r="I15" s="98">
        <f>ROUND('前年度'!G5/'前年度'!E5,0)</f>
        <v>366404</v>
      </c>
      <c r="J15" s="109">
        <f>ROUND('当年度'!G5/'当年度'!E5,0)</f>
        <v>395787</v>
      </c>
      <c r="K15" s="49">
        <f t="shared" si="2"/>
        <v>108.02</v>
      </c>
      <c r="L15" s="39"/>
      <c r="M15" s="66">
        <f t="shared" si="10"/>
        <v>1</v>
      </c>
      <c r="N15" s="41" t="s">
        <v>36</v>
      </c>
      <c r="O15" s="42">
        <f>ROUND('前年度'!I7/'前年度'!D7,0)</f>
        <v>459011</v>
      </c>
      <c r="P15" s="43">
        <f>ROUND('当年度'!I7/'当年度'!D7,0)</f>
        <v>549599</v>
      </c>
      <c r="Q15" s="44">
        <f t="shared" si="3"/>
        <v>119.74</v>
      </c>
      <c r="R15" s="39"/>
      <c r="S15" s="60">
        <f t="shared" si="12"/>
        <v>15</v>
      </c>
      <c r="T15" s="46" t="s">
        <v>34</v>
      </c>
      <c r="U15" s="100">
        <f>ROUND('前年度'!H5/'前年度'!F5,0)</f>
        <v>548288</v>
      </c>
      <c r="V15" s="47">
        <f>ROUND('当年度'!H5/'当年度'!F5,0)</f>
        <v>571898</v>
      </c>
      <c r="W15" s="49">
        <f t="shared" si="4"/>
        <v>104.31</v>
      </c>
      <c r="Y15" s="60">
        <f t="shared" si="13"/>
        <v>16</v>
      </c>
      <c r="Z15" s="46" t="s">
        <v>34</v>
      </c>
      <c r="AA15" s="48">
        <f>ROUND('前年度'!J5/'前年度'!E5,0)</f>
        <v>37574</v>
      </c>
      <c r="AB15" s="47">
        <f>ROUND('当年度'!J5/'当年度'!E5,0)</f>
        <v>43625</v>
      </c>
      <c r="AC15" s="49">
        <f t="shared" si="5"/>
        <v>116.1</v>
      </c>
      <c r="AD15" s="39"/>
      <c r="AE15" s="55">
        <f t="shared" si="6"/>
        <v>2</v>
      </c>
      <c r="AF15" s="56" t="s">
        <v>36</v>
      </c>
      <c r="AG15" s="108">
        <f>ROUND('前年度'!L7/'前年度'!D7,0)</f>
        <v>54104</v>
      </c>
      <c r="AH15" s="58">
        <f>ROUND('当年度'!L7/'当年度'!D7,0)</f>
        <v>80209</v>
      </c>
      <c r="AI15" s="59">
        <f t="shared" si="7"/>
        <v>148.25</v>
      </c>
      <c r="AJ15" s="125"/>
      <c r="AK15" s="60">
        <f t="shared" si="14"/>
        <v>17</v>
      </c>
      <c r="AL15" s="46" t="s">
        <v>34</v>
      </c>
      <c r="AM15" s="135">
        <f>ROUND('前年度'!K5/'前年度'!E5,0)</f>
        <v>3</v>
      </c>
      <c r="AN15" s="47">
        <f>ROUND('当年度'!K5/'当年度'!E5,0)</f>
        <v>7</v>
      </c>
      <c r="AO15" s="136">
        <f t="shared" si="8"/>
        <v>233.33</v>
      </c>
      <c r="AQ15" s="122">
        <f t="shared" si="9"/>
        <v>6</v>
      </c>
      <c r="AR15" s="128" t="s">
        <v>36</v>
      </c>
      <c r="AS15" s="133">
        <f>ROUND('前年度'!M7/'前年度'!D7,0)</f>
        <v>0</v>
      </c>
      <c r="AT15" s="43">
        <f>ROUND('当年度'!M7/'当年度'!D7,0)</f>
        <v>0</v>
      </c>
      <c r="AU15" s="134" t="str">
        <f t="shared" si="0"/>
        <v>-</v>
      </c>
    </row>
    <row r="16" spans="1:47" ht="16.5" customHeight="1">
      <c r="A16" s="61">
        <f t="shared" si="15"/>
        <v>14</v>
      </c>
      <c r="B16" s="62" t="s">
        <v>35</v>
      </c>
      <c r="C16" s="63">
        <f>ROUND(('前年度'!G6+'前年度'!I6)/'前年度'!C6,0)</f>
        <v>384582</v>
      </c>
      <c r="D16" s="53">
        <f>ROUND(('当年度'!G6+'当年度'!I6)/'当年度'!C6,0)</f>
        <v>407508</v>
      </c>
      <c r="E16" s="65">
        <f t="shared" si="1"/>
        <v>105.96</v>
      </c>
      <c r="F16" s="39"/>
      <c r="G16" s="61">
        <f t="shared" si="11"/>
        <v>15</v>
      </c>
      <c r="H16" s="110" t="s">
        <v>35</v>
      </c>
      <c r="I16" s="111">
        <f>ROUND('前年度'!G6/'前年度'!E6,0)</f>
        <v>379112</v>
      </c>
      <c r="J16" s="112">
        <f>ROUND('当年度'!G6/'当年度'!E6,0)</f>
        <v>406401</v>
      </c>
      <c r="K16" s="65">
        <f t="shared" si="2"/>
        <v>107.2</v>
      </c>
      <c r="L16" s="39"/>
      <c r="M16" s="60">
        <f t="shared" si="10"/>
        <v>5</v>
      </c>
      <c r="N16" s="46" t="s">
        <v>37</v>
      </c>
      <c r="O16" s="48">
        <f>ROUND('前年度'!I8/'前年度'!D8,0)</f>
        <v>488617</v>
      </c>
      <c r="P16" s="58">
        <f>ROUND('当年度'!I8/'当年度'!D8,0)</f>
        <v>455734</v>
      </c>
      <c r="Q16" s="49">
        <f t="shared" si="3"/>
        <v>93.27</v>
      </c>
      <c r="R16" s="39"/>
      <c r="S16" s="61">
        <f t="shared" si="12"/>
        <v>17</v>
      </c>
      <c r="T16" s="62" t="s">
        <v>35</v>
      </c>
      <c r="U16" s="113">
        <f>ROUND('前年度'!H6/'前年度'!F6,0)</f>
        <v>530935</v>
      </c>
      <c r="V16" s="53">
        <f>ROUND('当年度'!H6/'当年度'!F6,0)</f>
        <v>559597</v>
      </c>
      <c r="W16" s="65">
        <f t="shared" si="4"/>
        <v>105.4</v>
      </c>
      <c r="Y16" s="61">
        <f t="shared" si="13"/>
        <v>14</v>
      </c>
      <c r="Z16" s="62" t="s">
        <v>35</v>
      </c>
      <c r="AA16" s="63">
        <f>ROUND('前年度'!J6/'前年度'!E6,0)</f>
        <v>39005</v>
      </c>
      <c r="AB16" s="53">
        <f>ROUND('当年度'!J6/'当年度'!E6,0)</f>
        <v>43852</v>
      </c>
      <c r="AC16" s="65">
        <f t="shared" si="5"/>
        <v>112.43</v>
      </c>
      <c r="AD16" s="39"/>
      <c r="AE16" s="60">
        <f t="shared" si="6"/>
        <v>6</v>
      </c>
      <c r="AF16" s="46" t="s">
        <v>37</v>
      </c>
      <c r="AG16" s="100">
        <f>ROUND('前年度'!L8/'前年度'!D8,0)</f>
        <v>60026</v>
      </c>
      <c r="AH16" s="47">
        <f>ROUND('当年度'!L8/'当年度'!D8,0)</f>
        <v>67741</v>
      </c>
      <c r="AI16" s="49">
        <f t="shared" si="7"/>
        <v>112.85</v>
      </c>
      <c r="AJ16" s="125"/>
      <c r="AK16" s="68">
        <f t="shared" si="14"/>
        <v>6</v>
      </c>
      <c r="AL16" s="51" t="s">
        <v>35</v>
      </c>
      <c r="AM16" s="137">
        <f>ROUND('前年度'!K6/'前年度'!E6,0)</f>
        <v>27</v>
      </c>
      <c r="AN16" s="53">
        <f>ROUND('当年度'!K6/'当年度'!E6,0)</f>
        <v>24</v>
      </c>
      <c r="AO16" s="140">
        <f t="shared" si="8"/>
        <v>88.89</v>
      </c>
      <c r="AQ16" s="77">
        <f t="shared" si="9"/>
        <v>1</v>
      </c>
      <c r="AR16" s="3" t="s">
        <v>37</v>
      </c>
      <c r="AS16" s="135">
        <f>ROUND('前年度'!M8/'前年度'!D8,0)</f>
        <v>95</v>
      </c>
      <c r="AT16" s="47">
        <f>ROUND('当年度'!M8/'当年度'!D8,0)</f>
        <v>63</v>
      </c>
      <c r="AU16" s="136">
        <f t="shared" si="0"/>
        <v>66.32</v>
      </c>
    </row>
    <row r="17" spans="1:47" ht="16.5" customHeight="1">
      <c r="A17" s="66">
        <f t="shared" si="15"/>
        <v>2</v>
      </c>
      <c r="B17" s="41" t="s">
        <v>36</v>
      </c>
      <c r="C17" s="42">
        <f>ROUND(('前年度'!G7+'前年度'!I7)/'前年度'!C7,0)</f>
        <v>459701</v>
      </c>
      <c r="D17" s="58">
        <f>ROUND(('当年度'!G7+'当年度'!I7)/'当年度'!C7,0)</f>
        <v>465513</v>
      </c>
      <c r="E17" s="44">
        <f t="shared" si="1"/>
        <v>101.26</v>
      </c>
      <c r="F17" s="39"/>
      <c r="G17" s="66">
        <f t="shared" si="11"/>
        <v>3</v>
      </c>
      <c r="H17" s="88" t="s">
        <v>36</v>
      </c>
      <c r="I17" s="89">
        <f>ROUND('前年度'!G7/'前年度'!E7,0)</f>
        <v>459751</v>
      </c>
      <c r="J17" s="107">
        <f>ROUND('当年度'!G7/'当年度'!E7,0)</f>
        <v>461489</v>
      </c>
      <c r="K17" s="44">
        <f t="shared" si="2"/>
        <v>100.38</v>
      </c>
      <c r="L17" s="39"/>
      <c r="M17" s="60">
        <f t="shared" si="10"/>
        <v>12</v>
      </c>
      <c r="N17" s="46" t="s">
        <v>38</v>
      </c>
      <c r="O17" s="48">
        <f>ROUND('前年度'!I9/'前年度'!D9,0)</f>
        <v>349998</v>
      </c>
      <c r="P17" s="58">
        <f>ROUND('当年度'!I9/'当年度'!D9,0)</f>
        <v>404705</v>
      </c>
      <c r="Q17" s="49">
        <f t="shared" si="3"/>
        <v>115.63</v>
      </c>
      <c r="R17" s="39"/>
      <c r="S17" s="66">
        <f t="shared" si="12"/>
        <v>10</v>
      </c>
      <c r="T17" s="41" t="s">
        <v>36</v>
      </c>
      <c r="U17" s="96">
        <f>ROUND('前年度'!H7/'前年度'!F7,0)</f>
        <v>563753</v>
      </c>
      <c r="V17" s="43">
        <f>ROUND('当年度'!H7/'当年度'!F7,0)</f>
        <v>579723</v>
      </c>
      <c r="W17" s="44">
        <f t="shared" si="4"/>
        <v>102.83</v>
      </c>
      <c r="Y17" s="66">
        <f t="shared" si="13"/>
        <v>5</v>
      </c>
      <c r="Z17" s="41" t="s">
        <v>36</v>
      </c>
      <c r="AA17" s="42">
        <f>ROUND('前年度'!J7/'前年度'!E7,0)</f>
        <v>47124</v>
      </c>
      <c r="AB17" s="43">
        <f>ROUND('当年度'!J7/'当年度'!E7,0)</f>
        <v>49316</v>
      </c>
      <c r="AC17" s="44">
        <f t="shared" si="5"/>
        <v>104.65</v>
      </c>
      <c r="AD17" s="39"/>
      <c r="AE17" s="60">
        <f t="shared" si="6"/>
        <v>16</v>
      </c>
      <c r="AF17" s="46" t="s">
        <v>38</v>
      </c>
      <c r="AG17" s="100">
        <f>ROUND('前年度'!L9/'前年度'!D9,0)</f>
        <v>32241</v>
      </c>
      <c r="AH17" s="47">
        <f>ROUND('当年度'!L9/'当年度'!D9,0)</f>
        <v>41375</v>
      </c>
      <c r="AI17" s="67">
        <f t="shared" si="7"/>
        <v>128.33</v>
      </c>
      <c r="AJ17" s="125"/>
      <c r="AK17" s="66">
        <f t="shared" si="14"/>
        <v>11</v>
      </c>
      <c r="AL17" s="41" t="s">
        <v>36</v>
      </c>
      <c r="AM17" s="133">
        <f>ROUND('前年度'!K7/'前年度'!E7,0)</f>
        <v>19</v>
      </c>
      <c r="AN17" s="43">
        <f>ROUND('当年度'!K7/'当年度'!E7,0)</f>
        <v>18</v>
      </c>
      <c r="AO17" s="134">
        <f t="shared" si="8"/>
        <v>94.74</v>
      </c>
      <c r="AQ17" s="77">
        <f t="shared" si="9"/>
        <v>6</v>
      </c>
      <c r="AR17" s="3" t="s">
        <v>38</v>
      </c>
      <c r="AS17" s="135">
        <f>ROUND('前年度'!M9/'前年度'!D9,0)</f>
        <v>0</v>
      </c>
      <c r="AT17" s="47">
        <f>ROUND('当年度'!M9/'当年度'!D9,0)</f>
        <v>0</v>
      </c>
      <c r="AU17" s="141" t="str">
        <f t="shared" si="0"/>
        <v>-</v>
      </c>
    </row>
    <row r="18" spans="1:47" ht="16.5" customHeight="1">
      <c r="A18" s="60">
        <f t="shared" si="15"/>
        <v>1</v>
      </c>
      <c r="B18" s="46" t="s">
        <v>37</v>
      </c>
      <c r="C18" s="48">
        <f>ROUND(('前年度'!G8+'前年度'!I8)/'前年度'!C8,0)</f>
        <v>487622</v>
      </c>
      <c r="D18" s="58">
        <f>ROUND(('当年度'!G8+'当年度'!I8)/'当年度'!C8,0)</f>
        <v>479047</v>
      </c>
      <c r="E18" s="49">
        <f t="shared" si="1"/>
        <v>98.24</v>
      </c>
      <c r="F18" s="39"/>
      <c r="G18" s="60">
        <f t="shared" si="11"/>
        <v>1</v>
      </c>
      <c r="H18" s="97" t="s">
        <v>37</v>
      </c>
      <c r="I18" s="98">
        <f>ROUND('前年度'!G8/'前年度'!E8,0)</f>
        <v>487556</v>
      </c>
      <c r="J18" s="109">
        <f>ROUND('当年度'!G8/'当年度'!E8,0)</f>
        <v>480218</v>
      </c>
      <c r="K18" s="49">
        <f t="shared" si="2"/>
        <v>98.49</v>
      </c>
      <c r="L18" s="39"/>
      <c r="M18" s="60">
        <f t="shared" si="10"/>
        <v>17</v>
      </c>
      <c r="N18" s="46" t="s">
        <v>39</v>
      </c>
      <c r="O18" s="48">
        <f>ROUND('前年度'!I10/'前年度'!D10,0)</f>
        <v>345675</v>
      </c>
      <c r="P18" s="58">
        <f>ROUND('当年度'!I10/'当年度'!D10,0)</f>
        <v>362919</v>
      </c>
      <c r="Q18" s="49">
        <f t="shared" si="3"/>
        <v>104.99</v>
      </c>
      <c r="R18" s="39"/>
      <c r="S18" s="60">
        <f t="shared" si="12"/>
        <v>14</v>
      </c>
      <c r="T18" s="46" t="s">
        <v>37</v>
      </c>
      <c r="U18" s="100">
        <f>ROUND('前年度'!H8/'前年度'!F8,0)</f>
        <v>630429</v>
      </c>
      <c r="V18" s="47">
        <f>ROUND('当年度'!H8/'当年度'!F8,0)</f>
        <v>572660</v>
      </c>
      <c r="W18" s="49">
        <f t="shared" si="4"/>
        <v>90.84</v>
      </c>
      <c r="Y18" s="60">
        <f t="shared" si="13"/>
        <v>1</v>
      </c>
      <c r="Z18" s="46" t="s">
        <v>37</v>
      </c>
      <c r="AA18" s="48">
        <f>ROUND('前年度'!J8/'前年度'!E8,0)</f>
        <v>54032</v>
      </c>
      <c r="AB18" s="47">
        <f>ROUND('当年度'!J8/'当年度'!E8,0)</f>
        <v>54824</v>
      </c>
      <c r="AC18" s="49">
        <f t="shared" si="5"/>
        <v>101.47</v>
      </c>
      <c r="AD18" s="39"/>
      <c r="AE18" s="60">
        <f t="shared" si="6"/>
        <v>18</v>
      </c>
      <c r="AF18" s="46" t="s">
        <v>39</v>
      </c>
      <c r="AG18" s="100">
        <f>ROUND('前年度'!L10/'前年度'!D10,0)</f>
        <v>32962</v>
      </c>
      <c r="AH18" s="47">
        <f>ROUND('当年度'!L10/'当年度'!D10,0)</f>
        <v>35831</v>
      </c>
      <c r="AI18" s="49">
        <f t="shared" si="7"/>
        <v>108.7</v>
      </c>
      <c r="AJ18" s="125"/>
      <c r="AK18" s="60">
        <f t="shared" si="14"/>
        <v>8</v>
      </c>
      <c r="AL18" s="46" t="s">
        <v>37</v>
      </c>
      <c r="AM18" s="135">
        <f>ROUND('前年度'!K8/'前年度'!E8,0)</f>
        <v>17</v>
      </c>
      <c r="AN18" s="47">
        <f>ROUND('当年度'!K8/'当年度'!E8,0)</f>
        <v>20</v>
      </c>
      <c r="AO18" s="136">
        <f t="shared" si="8"/>
        <v>117.65</v>
      </c>
      <c r="AQ18" s="77">
        <f t="shared" si="9"/>
        <v>6</v>
      </c>
      <c r="AR18" s="3" t="s">
        <v>39</v>
      </c>
      <c r="AS18" s="135">
        <f>ROUND('前年度'!M10/'前年度'!D10,0)</f>
        <v>0</v>
      </c>
      <c r="AT18" s="47">
        <f>ROUND('当年度'!M10/'当年度'!D10,0)</f>
        <v>0</v>
      </c>
      <c r="AU18" s="136" t="str">
        <f t="shared" si="0"/>
        <v>-</v>
      </c>
    </row>
    <row r="19" spans="1:47" ht="16.5" customHeight="1">
      <c r="A19" s="60">
        <f t="shared" si="15"/>
        <v>6</v>
      </c>
      <c r="B19" s="46" t="s">
        <v>38</v>
      </c>
      <c r="C19" s="48">
        <f>ROUND(('前年度'!G9+'前年度'!I9)/'前年度'!C9,0)</f>
        <v>413024</v>
      </c>
      <c r="D19" s="58">
        <f>ROUND(('当年度'!G9+'当年度'!I9)/'当年度'!C9,0)</f>
        <v>430913</v>
      </c>
      <c r="E19" s="67">
        <f t="shared" si="1"/>
        <v>104.33</v>
      </c>
      <c r="F19" s="39"/>
      <c r="G19" s="60">
        <f t="shared" si="11"/>
        <v>6</v>
      </c>
      <c r="H19" s="97" t="s">
        <v>38</v>
      </c>
      <c r="I19" s="98">
        <f>ROUND('前年度'!G9/'前年度'!E9,0)</f>
        <v>417379</v>
      </c>
      <c r="J19" s="109">
        <f>ROUND('当年度'!G9/'当年度'!E9,0)</f>
        <v>432292</v>
      </c>
      <c r="K19" s="67">
        <f t="shared" si="2"/>
        <v>103.57</v>
      </c>
      <c r="L19" s="39"/>
      <c r="M19" s="68">
        <f t="shared" si="10"/>
        <v>8</v>
      </c>
      <c r="N19" s="51" t="s">
        <v>40</v>
      </c>
      <c r="O19" s="52">
        <f>ROUND('前年度'!I11/'前年度'!D11,0)</f>
        <v>405319</v>
      </c>
      <c r="P19" s="69">
        <f>ROUND('当年度'!I11/'当年度'!D11,0)</f>
        <v>445646</v>
      </c>
      <c r="Q19" s="54">
        <f t="shared" si="3"/>
        <v>109.95</v>
      </c>
      <c r="R19" s="39"/>
      <c r="S19" s="60">
        <f t="shared" si="12"/>
        <v>9</v>
      </c>
      <c r="T19" s="46" t="s">
        <v>38</v>
      </c>
      <c r="U19" s="100">
        <f>ROUND('前年度'!H9/'前年度'!F9,0)</f>
        <v>571765</v>
      </c>
      <c r="V19" s="47">
        <f>ROUND('当年度'!H9/'当年度'!F9,0)</f>
        <v>580697</v>
      </c>
      <c r="W19" s="49">
        <f t="shared" si="4"/>
        <v>101.56</v>
      </c>
      <c r="Y19" s="60">
        <f t="shared" si="13"/>
        <v>10</v>
      </c>
      <c r="Z19" s="46" t="s">
        <v>38</v>
      </c>
      <c r="AA19" s="48">
        <f>ROUND('前年度'!J9/'前年度'!E9,0)</f>
        <v>43163</v>
      </c>
      <c r="AB19" s="47">
        <f>ROUND('当年度'!J9/'当年度'!E9,0)</f>
        <v>47363</v>
      </c>
      <c r="AC19" s="67">
        <f t="shared" si="5"/>
        <v>109.73</v>
      </c>
      <c r="AD19" s="39"/>
      <c r="AE19" s="61">
        <f t="shared" si="6"/>
        <v>8</v>
      </c>
      <c r="AF19" s="62" t="s">
        <v>40</v>
      </c>
      <c r="AG19" s="113">
        <f>ROUND('前年度'!L11/'前年度'!D11,0)</f>
        <v>47379</v>
      </c>
      <c r="AH19" s="132">
        <f>ROUND('当年度'!L11/'当年度'!D11,0)</f>
        <v>53404</v>
      </c>
      <c r="AI19" s="65">
        <f t="shared" si="7"/>
        <v>112.72</v>
      </c>
      <c r="AJ19" s="125"/>
      <c r="AK19" s="60">
        <f t="shared" si="14"/>
        <v>18</v>
      </c>
      <c r="AL19" s="46" t="s">
        <v>38</v>
      </c>
      <c r="AM19" s="135">
        <f>ROUND('前年度'!K9/'前年度'!E9,0)</f>
        <v>17</v>
      </c>
      <c r="AN19" s="47">
        <f>ROUND('当年度'!K9/'当年度'!E9,0)</f>
        <v>4</v>
      </c>
      <c r="AO19" s="141">
        <f t="shared" si="8"/>
        <v>23.53</v>
      </c>
      <c r="AQ19" s="78">
        <f t="shared" si="9"/>
        <v>6</v>
      </c>
      <c r="AR19" s="4" t="s">
        <v>40</v>
      </c>
      <c r="AS19" s="137">
        <f>ROUND('前年度'!M11/'前年度'!D11,0)</f>
        <v>0</v>
      </c>
      <c r="AT19" s="53">
        <f>ROUND('当年度'!M11/'当年度'!D11,0)</f>
        <v>0</v>
      </c>
      <c r="AU19" s="138" t="str">
        <f t="shared" si="0"/>
        <v>-</v>
      </c>
    </row>
    <row r="20" spans="1:47" ht="16.5" customHeight="1">
      <c r="A20" s="60">
        <f t="shared" si="15"/>
        <v>5</v>
      </c>
      <c r="B20" s="46" t="s">
        <v>39</v>
      </c>
      <c r="C20" s="48">
        <f>ROUND(('前年度'!G10+'前年度'!I10)/'前年度'!C10,0)</f>
        <v>413370</v>
      </c>
      <c r="D20" s="58">
        <f>ROUND(('当年度'!G10+'当年度'!I10)/'当年度'!C10,0)</f>
        <v>434249</v>
      </c>
      <c r="E20" s="49">
        <f t="shared" si="1"/>
        <v>105.05</v>
      </c>
      <c r="F20" s="39"/>
      <c r="G20" s="60">
        <f t="shared" si="11"/>
        <v>5</v>
      </c>
      <c r="H20" s="97" t="s">
        <v>39</v>
      </c>
      <c r="I20" s="98">
        <f>ROUND('前年度'!G10/'前年度'!E10,0)</f>
        <v>418766</v>
      </c>
      <c r="J20" s="109">
        <f>ROUND('当年度'!G10/'当年度'!E10,0)</f>
        <v>438579</v>
      </c>
      <c r="K20" s="49">
        <f t="shared" si="2"/>
        <v>104.73</v>
      </c>
      <c r="L20" s="39"/>
      <c r="M20" s="55">
        <f t="shared" si="10"/>
        <v>7</v>
      </c>
      <c r="N20" s="56" t="s">
        <v>41</v>
      </c>
      <c r="O20" s="57">
        <f>ROUND('前年度'!I12/'前年度'!D12,0)</f>
        <v>387286</v>
      </c>
      <c r="P20" s="58">
        <f>ROUND('当年度'!I12/'当年度'!D12,0)</f>
        <v>451881</v>
      </c>
      <c r="Q20" s="59">
        <f t="shared" si="3"/>
        <v>116.68</v>
      </c>
      <c r="R20" s="39"/>
      <c r="S20" s="60">
        <f t="shared" si="12"/>
        <v>7</v>
      </c>
      <c r="T20" s="46" t="s">
        <v>39</v>
      </c>
      <c r="U20" s="100">
        <f>ROUND('前年度'!H10/'前年度'!F10,0)</f>
        <v>565710</v>
      </c>
      <c r="V20" s="47">
        <f>ROUND('当年度'!H10/'当年度'!F10,0)</f>
        <v>595001</v>
      </c>
      <c r="W20" s="49">
        <f t="shared" si="4"/>
        <v>105.18</v>
      </c>
      <c r="Y20" s="60">
        <f t="shared" si="13"/>
        <v>3</v>
      </c>
      <c r="Z20" s="46" t="s">
        <v>39</v>
      </c>
      <c r="AA20" s="48">
        <f>ROUND('前年度'!J10/'前年度'!E10,0)</f>
        <v>45764</v>
      </c>
      <c r="AB20" s="47">
        <f>ROUND('当年度'!J10/'当年度'!E10,0)</f>
        <v>52230</v>
      </c>
      <c r="AC20" s="49">
        <f t="shared" si="5"/>
        <v>114.13</v>
      </c>
      <c r="AD20" s="39"/>
      <c r="AE20" s="66">
        <f t="shared" si="6"/>
        <v>7</v>
      </c>
      <c r="AF20" s="41" t="s">
        <v>41</v>
      </c>
      <c r="AG20" s="96">
        <f>ROUND('前年度'!L12/'前年度'!D12,0)</f>
        <v>41606</v>
      </c>
      <c r="AH20" s="43">
        <f>ROUND('当年度'!L12/'当年度'!D12,0)</f>
        <v>55620</v>
      </c>
      <c r="AI20" s="44">
        <f t="shared" si="7"/>
        <v>133.68</v>
      </c>
      <c r="AJ20" s="125"/>
      <c r="AK20" s="60">
        <f t="shared" si="14"/>
        <v>8</v>
      </c>
      <c r="AL20" s="46" t="s">
        <v>39</v>
      </c>
      <c r="AM20" s="135">
        <f>ROUND('前年度'!K10/'前年度'!E10,0)</f>
        <v>0</v>
      </c>
      <c r="AN20" s="47">
        <f>ROUND('当年度'!K10/'当年度'!E10,0)</f>
        <v>20</v>
      </c>
      <c r="AO20" s="136" t="str">
        <f t="shared" si="8"/>
        <v>-</v>
      </c>
      <c r="AQ20" s="122">
        <f t="shared" si="9"/>
        <v>6</v>
      </c>
      <c r="AR20" s="128" t="s">
        <v>41</v>
      </c>
      <c r="AS20" s="133">
        <f>ROUND('前年度'!M12/'前年度'!D12,0)</f>
        <v>0</v>
      </c>
      <c r="AT20" s="43">
        <f>ROUND('当年度'!M12/'当年度'!D12,0)</f>
        <v>0</v>
      </c>
      <c r="AU20" s="139" t="str">
        <f t="shared" si="0"/>
        <v>-</v>
      </c>
    </row>
    <row r="21" spans="1:47" ht="16.5" customHeight="1">
      <c r="A21" s="68">
        <f t="shared" si="15"/>
        <v>11</v>
      </c>
      <c r="B21" s="51" t="s">
        <v>40</v>
      </c>
      <c r="C21" s="52">
        <f>ROUND(('前年度'!G11+'前年度'!I11)/'前年度'!C11,0)</f>
        <v>392489</v>
      </c>
      <c r="D21" s="64">
        <f>ROUND(('当年度'!G11+'当年度'!I11)/'当年度'!C11,0)</f>
        <v>421429</v>
      </c>
      <c r="E21" s="54">
        <f t="shared" si="1"/>
        <v>107.37</v>
      </c>
      <c r="F21" s="39"/>
      <c r="G21" s="68">
        <f t="shared" si="11"/>
        <v>11</v>
      </c>
      <c r="H21" s="101" t="s">
        <v>40</v>
      </c>
      <c r="I21" s="102">
        <f>ROUND('前年度'!G11/'前年度'!E11,0)</f>
        <v>391526</v>
      </c>
      <c r="J21" s="112">
        <f>ROUND('当年度'!G11/'当年度'!E11,0)</f>
        <v>419964</v>
      </c>
      <c r="K21" s="54">
        <f t="shared" si="2"/>
        <v>107.26</v>
      </c>
      <c r="L21" s="39"/>
      <c r="M21" s="60">
        <f t="shared" si="10"/>
        <v>4</v>
      </c>
      <c r="N21" s="46" t="s">
        <v>42</v>
      </c>
      <c r="O21" s="48">
        <f>ROUND('前年度'!I13/'前年度'!D13,0)</f>
        <v>290959</v>
      </c>
      <c r="P21" s="58">
        <f>ROUND('当年度'!I13/'当年度'!D13,0)</f>
        <v>485946</v>
      </c>
      <c r="Q21" s="49">
        <f t="shared" si="3"/>
        <v>167.02</v>
      </c>
      <c r="R21" s="39"/>
      <c r="S21" s="68">
        <f t="shared" si="12"/>
        <v>12</v>
      </c>
      <c r="T21" s="51" t="s">
        <v>40</v>
      </c>
      <c r="U21" s="104">
        <f>ROUND('前年度'!H11/'前年度'!F11,0)</f>
        <v>558815</v>
      </c>
      <c r="V21" s="53">
        <f>ROUND('当年度'!H11/'当年度'!F11,0)</f>
        <v>578416</v>
      </c>
      <c r="W21" s="54">
        <f t="shared" si="4"/>
        <v>103.51</v>
      </c>
      <c r="Y21" s="68">
        <f t="shared" si="13"/>
        <v>9</v>
      </c>
      <c r="Z21" s="51" t="s">
        <v>40</v>
      </c>
      <c r="AA21" s="52">
        <f>ROUND('前年度'!J11/'前年度'!E11,0)</f>
        <v>43748</v>
      </c>
      <c r="AB21" s="53">
        <f>ROUND('当年度'!J11/'当年度'!E11,0)</f>
        <v>47431</v>
      </c>
      <c r="AC21" s="54">
        <f t="shared" si="5"/>
        <v>108.42</v>
      </c>
      <c r="AD21" s="39"/>
      <c r="AE21" s="60">
        <f t="shared" si="6"/>
        <v>1</v>
      </c>
      <c r="AF21" s="46" t="s">
        <v>42</v>
      </c>
      <c r="AG21" s="100">
        <f>ROUND('前年度'!L13/'前年度'!D13,0)</f>
        <v>37811</v>
      </c>
      <c r="AH21" s="47">
        <f>ROUND('当年度'!L13/'当年度'!D13,0)</f>
        <v>88143</v>
      </c>
      <c r="AI21" s="49">
        <f t="shared" si="7"/>
        <v>233.11</v>
      </c>
      <c r="AJ21" s="125"/>
      <c r="AK21" s="68">
        <f t="shared" si="14"/>
        <v>4</v>
      </c>
      <c r="AL21" s="51" t="s">
        <v>40</v>
      </c>
      <c r="AM21" s="137">
        <f>ROUND('前年度'!K11/'前年度'!E11,0)</f>
        <v>0</v>
      </c>
      <c r="AN21" s="53">
        <f>ROUND('当年度'!K11/'当年度'!E11,0)</f>
        <v>39</v>
      </c>
      <c r="AO21" s="138" t="str">
        <f t="shared" si="8"/>
        <v>-</v>
      </c>
      <c r="AQ21" s="77">
        <f t="shared" si="9"/>
        <v>6</v>
      </c>
      <c r="AR21" s="3" t="s">
        <v>42</v>
      </c>
      <c r="AS21" s="135">
        <f>ROUND('前年度'!M13/'前年度'!D13,0)</f>
        <v>0</v>
      </c>
      <c r="AT21" s="47">
        <f>ROUND('当年度'!M13/'当年度'!D13,0)</f>
        <v>0</v>
      </c>
      <c r="AU21" s="136" t="str">
        <f t="shared" si="0"/>
        <v>-</v>
      </c>
    </row>
    <row r="22" spans="1:47" ht="16.5" customHeight="1">
      <c r="A22" s="55">
        <f t="shared" si="15"/>
        <v>4</v>
      </c>
      <c r="B22" s="56" t="s">
        <v>41</v>
      </c>
      <c r="C22" s="57">
        <f>ROUND(('前年度'!G12+'前年度'!I12)/'前年度'!C12,0)</f>
        <v>419225</v>
      </c>
      <c r="D22" s="43">
        <f>ROUND(('当年度'!G12+'当年度'!I12)/'当年度'!C12,0)</f>
        <v>440255</v>
      </c>
      <c r="E22" s="59">
        <f t="shared" si="1"/>
        <v>105.02</v>
      </c>
      <c r="F22" s="39"/>
      <c r="G22" s="55">
        <f t="shared" si="11"/>
        <v>4</v>
      </c>
      <c r="H22" s="105" t="s">
        <v>41</v>
      </c>
      <c r="I22" s="106">
        <f>ROUND('前年度'!G12/'前年度'!E12,0)</f>
        <v>421795</v>
      </c>
      <c r="J22" s="107">
        <f>ROUND('当年度'!G12/'当年度'!E12,0)</f>
        <v>439476</v>
      </c>
      <c r="K22" s="59">
        <f t="shared" si="2"/>
        <v>104.19</v>
      </c>
      <c r="L22" s="39"/>
      <c r="M22" s="60">
        <f t="shared" si="10"/>
        <v>15</v>
      </c>
      <c r="N22" s="46" t="s">
        <v>43</v>
      </c>
      <c r="O22" s="48">
        <f>ROUND('前年度'!I14/'前年度'!D14,0)</f>
        <v>387186</v>
      </c>
      <c r="P22" s="58">
        <f>ROUND('当年度'!I14/'当年度'!D14,0)</f>
        <v>392609</v>
      </c>
      <c r="Q22" s="49">
        <f t="shared" si="3"/>
        <v>101.4</v>
      </c>
      <c r="R22" s="39"/>
      <c r="S22" s="55">
        <f t="shared" si="12"/>
        <v>13</v>
      </c>
      <c r="T22" s="56" t="s">
        <v>41</v>
      </c>
      <c r="U22" s="108">
        <f>ROUND('前年度'!H12/'前年度'!F12,0)</f>
        <v>549637</v>
      </c>
      <c r="V22" s="43">
        <f>ROUND('当年度'!H12/'当年度'!F12,0)</f>
        <v>573696</v>
      </c>
      <c r="W22" s="59">
        <f t="shared" si="4"/>
        <v>104.38</v>
      </c>
      <c r="Y22" s="55">
        <f t="shared" si="13"/>
        <v>7</v>
      </c>
      <c r="Z22" s="56" t="s">
        <v>41</v>
      </c>
      <c r="AA22" s="57">
        <f>ROUND('前年度'!J12/'前年度'!E12,0)</f>
        <v>45302</v>
      </c>
      <c r="AB22" s="43">
        <f>ROUND('当年度'!J12/'当年度'!E12,0)</f>
        <v>48570</v>
      </c>
      <c r="AC22" s="59">
        <f t="shared" si="5"/>
        <v>107.21</v>
      </c>
      <c r="AD22" s="39"/>
      <c r="AE22" s="60">
        <f t="shared" si="6"/>
        <v>10</v>
      </c>
      <c r="AF22" s="46" t="s">
        <v>43</v>
      </c>
      <c r="AG22" s="100">
        <f>ROUND('前年度'!L14/'前年度'!D14,0)</f>
        <v>40761</v>
      </c>
      <c r="AH22" s="47">
        <f>ROUND('当年度'!L14/'当年度'!D14,0)</f>
        <v>52479</v>
      </c>
      <c r="AI22" s="49">
        <f t="shared" si="7"/>
        <v>128.75</v>
      </c>
      <c r="AJ22" s="125"/>
      <c r="AK22" s="66">
        <f t="shared" si="14"/>
        <v>7</v>
      </c>
      <c r="AL22" s="41" t="s">
        <v>41</v>
      </c>
      <c r="AM22" s="133">
        <f>ROUND('前年度'!K12/'前年度'!E12,0)</f>
        <v>29</v>
      </c>
      <c r="AN22" s="43">
        <f>ROUND('当年度'!K12/'当年度'!E12,0)</f>
        <v>21</v>
      </c>
      <c r="AO22" s="139">
        <f t="shared" si="8"/>
        <v>72.41</v>
      </c>
      <c r="AQ22" s="77">
        <f t="shared" si="9"/>
        <v>6</v>
      </c>
      <c r="AR22" s="3" t="s">
        <v>43</v>
      </c>
      <c r="AS22" s="135">
        <f>ROUND('前年度'!M14/'前年度'!D14,0)</f>
        <v>0</v>
      </c>
      <c r="AT22" s="47">
        <f>ROUND('当年度'!M14/'当年度'!D14,0)</f>
        <v>0</v>
      </c>
      <c r="AU22" s="136" t="str">
        <f t="shared" si="0"/>
        <v>-</v>
      </c>
    </row>
    <row r="23" spans="1:47" ht="16.5" customHeight="1">
      <c r="A23" s="60">
        <f t="shared" si="15"/>
        <v>18</v>
      </c>
      <c r="B23" s="46" t="s">
        <v>42</v>
      </c>
      <c r="C23" s="48">
        <f>ROUND(('前年度'!G13+'前年度'!I13)/'前年度'!C13,0)</f>
        <v>344043</v>
      </c>
      <c r="D23" s="47">
        <f>ROUND(('当年度'!G13+'当年度'!I13)/'当年度'!C13,0)</f>
        <v>385282</v>
      </c>
      <c r="E23" s="49">
        <f t="shared" si="1"/>
        <v>111.99</v>
      </c>
      <c r="F23" s="39"/>
      <c r="G23" s="60">
        <f t="shared" si="11"/>
        <v>18</v>
      </c>
      <c r="H23" s="97" t="s">
        <v>42</v>
      </c>
      <c r="I23" s="98">
        <f>ROUND('前年度'!G13/'前年度'!E13,0)</f>
        <v>350258</v>
      </c>
      <c r="J23" s="109">
        <f>ROUND('当年度'!G13/'当年度'!E13,0)</f>
        <v>375902</v>
      </c>
      <c r="K23" s="49">
        <f t="shared" si="2"/>
        <v>107.32</v>
      </c>
      <c r="L23" s="39"/>
      <c r="M23" s="60">
        <f t="shared" si="10"/>
        <v>6</v>
      </c>
      <c r="N23" s="46" t="s">
        <v>44</v>
      </c>
      <c r="O23" s="48">
        <f>ROUND('前年度'!I15/'前年度'!D15,0)</f>
        <v>433392</v>
      </c>
      <c r="P23" s="58">
        <f>ROUND('当年度'!I15/'当年度'!D15,0)</f>
        <v>454783</v>
      </c>
      <c r="Q23" s="49">
        <f t="shared" si="3"/>
        <v>104.94</v>
      </c>
      <c r="R23" s="39"/>
      <c r="S23" s="60">
        <f t="shared" si="12"/>
        <v>18</v>
      </c>
      <c r="T23" s="46" t="s">
        <v>42</v>
      </c>
      <c r="U23" s="100">
        <f>ROUND('前年度'!H13/'前年度'!F13,0)</f>
        <v>391750</v>
      </c>
      <c r="V23" s="47">
        <f>ROUND('当年度'!H13/'当年度'!F13,0)</f>
        <v>448071</v>
      </c>
      <c r="W23" s="49">
        <f t="shared" si="4"/>
        <v>114.38</v>
      </c>
      <c r="Y23" s="60">
        <f t="shared" si="13"/>
        <v>18</v>
      </c>
      <c r="Z23" s="46" t="s">
        <v>42</v>
      </c>
      <c r="AA23" s="48">
        <f>ROUND('前年度'!J13/'前年度'!E13,0)</f>
        <v>39809</v>
      </c>
      <c r="AB23" s="47">
        <f>ROUND('当年度'!J13/'当年度'!E13,0)</f>
        <v>42841</v>
      </c>
      <c r="AC23" s="49">
        <f t="shared" si="5"/>
        <v>107.62</v>
      </c>
      <c r="AD23" s="39"/>
      <c r="AE23" s="60">
        <f t="shared" si="6"/>
        <v>4</v>
      </c>
      <c r="AF23" s="46" t="s">
        <v>44</v>
      </c>
      <c r="AG23" s="100">
        <f>ROUND('前年度'!L15/'前年度'!D15,0)</f>
        <v>58162</v>
      </c>
      <c r="AH23" s="47">
        <f>ROUND('当年度'!L15/'当年度'!D15,0)</f>
        <v>72738</v>
      </c>
      <c r="AI23" s="49">
        <f t="shared" si="7"/>
        <v>125.06</v>
      </c>
      <c r="AJ23" s="125"/>
      <c r="AK23" s="60">
        <f t="shared" si="14"/>
        <v>1</v>
      </c>
      <c r="AL23" s="46" t="s">
        <v>42</v>
      </c>
      <c r="AM23" s="135">
        <f>ROUND('前年度'!K13/'前年度'!E13,0)</f>
        <v>7</v>
      </c>
      <c r="AN23" s="47">
        <f>ROUND('当年度'!K13/'当年度'!E13,0)</f>
        <v>49</v>
      </c>
      <c r="AO23" s="136">
        <f t="shared" si="8"/>
        <v>700</v>
      </c>
      <c r="AQ23" s="77">
        <f t="shared" si="9"/>
        <v>6</v>
      </c>
      <c r="AR23" s="3" t="s">
        <v>44</v>
      </c>
      <c r="AS23" s="135">
        <f>ROUND('前年度'!M15/'前年度'!D15,0)</f>
        <v>0</v>
      </c>
      <c r="AT23" s="47">
        <f>ROUND('当年度'!M15/'当年度'!D15,0)</f>
        <v>0</v>
      </c>
      <c r="AU23" s="136" t="str">
        <f t="shared" si="0"/>
        <v>-</v>
      </c>
    </row>
    <row r="24" spans="1:47" ht="16.5" customHeight="1">
      <c r="A24" s="60">
        <f t="shared" si="15"/>
        <v>8</v>
      </c>
      <c r="B24" s="46" t="s">
        <v>43</v>
      </c>
      <c r="C24" s="48">
        <f>ROUND(('前年度'!G14+'前年度'!I14)/'前年度'!C14,0)</f>
        <v>399623</v>
      </c>
      <c r="D24" s="47">
        <f>ROUND(('当年度'!G14+'当年度'!I14)/'当年度'!C14,0)</f>
        <v>429617</v>
      </c>
      <c r="E24" s="49">
        <f t="shared" si="1"/>
        <v>107.51</v>
      </c>
      <c r="F24" s="39"/>
      <c r="G24" s="60">
        <f t="shared" si="11"/>
        <v>8</v>
      </c>
      <c r="H24" s="97" t="s">
        <v>43</v>
      </c>
      <c r="I24" s="98">
        <f>ROUND('前年度'!G14/'前年度'!E14,0)</f>
        <v>400359</v>
      </c>
      <c r="J24" s="109">
        <f>ROUND('当年度'!G14/'当年度'!E14,0)</f>
        <v>431402</v>
      </c>
      <c r="K24" s="49">
        <f t="shared" si="2"/>
        <v>107.75</v>
      </c>
      <c r="L24" s="39"/>
      <c r="M24" s="61">
        <f t="shared" si="10"/>
        <v>18</v>
      </c>
      <c r="N24" s="62" t="s">
        <v>45</v>
      </c>
      <c r="O24" s="63">
        <f>ROUND('前年度'!I16/'前年度'!D16,0)</f>
        <v>453180</v>
      </c>
      <c r="P24" s="64">
        <f>ROUND('当年度'!I16/'当年度'!D16,0)</f>
        <v>351303</v>
      </c>
      <c r="Q24" s="65">
        <f t="shared" si="3"/>
        <v>77.52</v>
      </c>
      <c r="R24" s="39"/>
      <c r="S24" s="60">
        <f t="shared" si="12"/>
        <v>5</v>
      </c>
      <c r="T24" s="46" t="s">
        <v>43</v>
      </c>
      <c r="U24" s="100">
        <f>ROUND('前年度'!H14/'前年度'!F14,0)</f>
        <v>553331</v>
      </c>
      <c r="V24" s="47">
        <f>ROUND('当年度'!H14/'当年度'!F14,0)</f>
        <v>596493</v>
      </c>
      <c r="W24" s="49">
        <f t="shared" si="4"/>
        <v>107.8</v>
      </c>
      <c r="Y24" s="60">
        <f t="shared" si="13"/>
        <v>6</v>
      </c>
      <c r="Z24" s="46" t="s">
        <v>43</v>
      </c>
      <c r="AA24" s="48">
        <f>ROUND('前年度'!J14/'前年度'!E14,0)</f>
        <v>42484</v>
      </c>
      <c r="AB24" s="47">
        <f>ROUND('当年度'!J14/'当年度'!E14,0)</f>
        <v>48953</v>
      </c>
      <c r="AC24" s="49">
        <f t="shared" si="5"/>
        <v>115.23</v>
      </c>
      <c r="AD24" s="39"/>
      <c r="AE24" s="68">
        <f t="shared" si="6"/>
        <v>14</v>
      </c>
      <c r="AF24" s="51" t="s">
        <v>45</v>
      </c>
      <c r="AG24" s="104">
        <f>ROUND('前年度'!L16/'前年度'!D16,0)</f>
        <v>48784</v>
      </c>
      <c r="AH24" s="53">
        <f>ROUND('当年度'!L16/'当年度'!D16,0)</f>
        <v>46328</v>
      </c>
      <c r="AI24" s="54">
        <f t="shared" si="7"/>
        <v>94.97</v>
      </c>
      <c r="AJ24" s="125"/>
      <c r="AK24" s="60">
        <f t="shared" si="14"/>
        <v>1</v>
      </c>
      <c r="AL24" s="46" t="s">
        <v>43</v>
      </c>
      <c r="AM24" s="135">
        <f>ROUND('前年度'!K14/'前年度'!E14,0)</f>
        <v>43</v>
      </c>
      <c r="AN24" s="47">
        <f>ROUND('当年度'!K14/'当年度'!E14,0)</f>
        <v>49</v>
      </c>
      <c r="AO24" s="136">
        <f t="shared" si="8"/>
        <v>113.95</v>
      </c>
      <c r="AQ24" s="78">
        <f t="shared" si="9"/>
        <v>6</v>
      </c>
      <c r="AR24" s="4" t="s">
        <v>45</v>
      </c>
      <c r="AS24" s="137">
        <f>ROUND('前年度'!M16/'前年度'!D16,0)</f>
        <v>0</v>
      </c>
      <c r="AT24" s="53">
        <f>ROUND('当年度'!M16/'当年度'!D16,0)</f>
        <v>0</v>
      </c>
      <c r="AU24" s="140" t="str">
        <f t="shared" si="0"/>
        <v>-</v>
      </c>
    </row>
    <row r="25" spans="1:47" ht="16.5" customHeight="1">
      <c r="A25" s="60">
        <f t="shared" si="15"/>
        <v>15</v>
      </c>
      <c r="B25" s="46" t="s">
        <v>44</v>
      </c>
      <c r="C25" s="48">
        <f>ROUND(('前年度'!G15+'前年度'!I15)/'前年度'!C15,0)</f>
        <v>399626</v>
      </c>
      <c r="D25" s="47">
        <f>ROUND(('当年度'!G15+'当年度'!I15)/'当年度'!C15,0)</f>
        <v>407147</v>
      </c>
      <c r="E25" s="49">
        <f t="shared" si="1"/>
        <v>101.88</v>
      </c>
      <c r="F25" s="39"/>
      <c r="G25" s="60">
        <f t="shared" si="11"/>
        <v>16</v>
      </c>
      <c r="H25" s="97" t="s">
        <v>44</v>
      </c>
      <c r="I25" s="98">
        <f>ROUND('前年度'!G15/'前年度'!E15,0)</f>
        <v>396961</v>
      </c>
      <c r="J25" s="109">
        <f>ROUND('当年度'!G15/'当年度'!E15,0)</f>
        <v>403970</v>
      </c>
      <c r="K25" s="49">
        <f t="shared" si="2"/>
        <v>101.77</v>
      </c>
      <c r="L25" s="39"/>
      <c r="M25" s="66">
        <f t="shared" si="10"/>
        <v>9</v>
      </c>
      <c r="N25" s="41" t="s">
        <v>46</v>
      </c>
      <c r="O25" s="42">
        <f>ROUND('前年度'!I17/'前年度'!D17,0)</f>
        <v>396591</v>
      </c>
      <c r="P25" s="43">
        <f>ROUND('当年度'!I17/'当年度'!D17,0)</f>
        <v>435057</v>
      </c>
      <c r="Q25" s="44">
        <f t="shared" si="3"/>
        <v>109.7</v>
      </c>
      <c r="R25" s="39"/>
      <c r="S25" s="60">
        <f t="shared" si="12"/>
        <v>1</v>
      </c>
      <c r="T25" s="46" t="s">
        <v>44</v>
      </c>
      <c r="U25" s="100">
        <f>ROUND('前年度'!H15/'前年度'!F15,0)</f>
        <v>619974</v>
      </c>
      <c r="V25" s="47">
        <f>ROUND('当年度'!H15/'当年度'!F15,0)</f>
        <v>633165</v>
      </c>
      <c r="W25" s="49">
        <f t="shared" si="4"/>
        <v>102.13</v>
      </c>
      <c r="Y25" s="60">
        <f t="shared" si="13"/>
        <v>17</v>
      </c>
      <c r="Z25" s="46" t="s">
        <v>44</v>
      </c>
      <c r="AA25" s="48">
        <f>ROUND('前年度'!J15/'前年度'!E15,0)</f>
        <v>40981</v>
      </c>
      <c r="AB25" s="47">
        <f>ROUND('当年度'!J15/'当年度'!E15,0)</f>
        <v>43474</v>
      </c>
      <c r="AC25" s="49">
        <f t="shared" si="5"/>
        <v>106.08</v>
      </c>
      <c r="AD25" s="39"/>
      <c r="AE25" s="66">
        <f t="shared" si="6"/>
        <v>11</v>
      </c>
      <c r="AF25" s="41" t="s">
        <v>46</v>
      </c>
      <c r="AG25" s="96">
        <f>ROUND('前年度'!L17/'前年度'!D17,0)</f>
        <v>38270</v>
      </c>
      <c r="AH25" s="43">
        <f>ROUND('当年度'!L17/'当年度'!D17,0)</f>
        <v>50626</v>
      </c>
      <c r="AI25" s="44">
        <f t="shared" si="7"/>
        <v>132.29</v>
      </c>
      <c r="AJ25" s="125"/>
      <c r="AK25" s="60">
        <f t="shared" si="14"/>
        <v>16</v>
      </c>
      <c r="AL25" s="46" t="s">
        <v>44</v>
      </c>
      <c r="AM25" s="135">
        <f>ROUND('前年度'!K15/'前年度'!E15,0)</f>
        <v>14</v>
      </c>
      <c r="AN25" s="47">
        <f>ROUND('当年度'!K15/'当年度'!E15,0)</f>
        <v>8</v>
      </c>
      <c r="AO25" s="136">
        <f t="shared" si="8"/>
        <v>57.14</v>
      </c>
      <c r="AQ25" s="122">
        <f t="shared" si="9"/>
        <v>6</v>
      </c>
      <c r="AR25" s="128" t="s">
        <v>46</v>
      </c>
      <c r="AS25" s="133">
        <f>ROUND('前年度'!M17/'前年度'!D17,0)</f>
        <v>0</v>
      </c>
      <c r="AT25" s="43">
        <f>ROUND('当年度'!M17/'当年度'!D17,0)</f>
        <v>0</v>
      </c>
      <c r="AU25" s="134" t="str">
        <f t="shared" si="0"/>
        <v>-</v>
      </c>
    </row>
    <row r="26" spans="1:47" ht="16.5" customHeight="1">
      <c r="A26" s="61">
        <f t="shared" si="15"/>
        <v>10</v>
      </c>
      <c r="B26" s="62" t="s">
        <v>45</v>
      </c>
      <c r="C26" s="63">
        <f>ROUND(('前年度'!G16+'前年度'!I16)/'前年度'!C16,0)</f>
        <v>387819</v>
      </c>
      <c r="D26" s="53">
        <f>ROUND(('当年度'!G16+'当年度'!I16)/'当年度'!C16,0)</f>
        <v>427352</v>
      </c>
      <c r="E26" s="65">
        <f t="shared" si="1"/>
        <v>110.19</v>
      </c>
      <c r="F26" s="39"/>
      <c r="G26" s="61">
        <f t="shared" si="11"/>
        <v>9</v>
      </c>
      <c r="H26" s="110" t="s">
        <v>45</v>
      </c>
      <c r="I26" s="111">
        <f>ROUND('前年度'!G16/'前年度'!E16,0)</f>
        <v>384839</v>
      </c>
      <c r="J26" s="112">
        <f>ROUND('当年度'!G16/'当年度'!E16,0)</f>
        <v>430956</v>
      </c>
      <c r="K26" s="65">
        <f t="shared" si="2"/>
        <v>111.98</v>
      </c>
      <c r="L26" s="39"/>
      <c r="M26" s="60">
        <f t="shared" si="10"/>
        <v>14</v>
      </c>
      <c r="N26" s="46" t="s">
        <v>47</v>
      </c>
      <c r="O26" s="48">
        <f>ROUND('前年度'!I18/'前年度'!D18,0)</f>
        <v>463233</v>
      </c>
      <c r="P26" s="58">
        <f>ROUND('当年度'!I18/'当年度'!D18,0)</f>
        <v>395394</v>
      </c>
      <c r="Q26" s="49">
        <f t="shared" si="3"/>
        <v>85.36</v>
      </c>
      <c r="R26" s="39"/>
      <c r="S26" s="61">
        <f t="shared" si="12"/>
        <v>2</v>
      </c>
      <c r="T26" s="62" t="s">
        <v>45</v>
      </c>
      <c r="U26" s="113">
        <f>ROUND('前年度'!H16/'前年度'!F16,0)</f>
        <v>554846</v>
      </c>
      <c r="V26" s="53">
        <f>ROUND('当年度'!H16/'当年度'!F16,0)</f>
        <v>626303</v>
      </c>
      <c r="W26" s="65">
        <f t="shared" si="4"/>
        <v>112.88</v>
      </c>
      <c r="Y26" s="61">
        <f t="shared" si="13"/>
        <v>2</v>
      </c>
      <c r="Z26" s="62" t="s">
        <v>45</v>
      </c>
      <c r="AA26" s="63">
        <f>ROUND('前年度'!J16/'前年度'!E16,0)</f>
        <v>42069</v>
      </c>
      <c r="AB26" s="53">
        <f>ROUND('当年度'!J16/'当年度'!E16,0)</f>
        <v>52552</v>
      </c>
      <c r="AC26" s="65">
        <f t="shared" si="5"/>
        <v>124.92</v>
      </c>
      <c r="AD26" s="39"/>
      <c r="AE26" s="60">
        <f t="shared" si="6"/>
        <v>17</v>
      </c>
      <c r="AF26" s="46" t="s">
        <v>47</v>
      </c>
      <c r="AG26" s="100">
        <f>ROUND('前年度'!L18/'前年度'!D18,0)</f>
        <v>50860</v>
      </c>
      <c r="AH26" s="47">
        <f>ROUND('当年度'!L18/'当年度'!D18,0)</f>
        <v>39010</v>
      </c>
      <c r="AI26" s="49">
        <f t="shared" si="7"/>
        <v>76.7</v>
      </c>
      <c r="AJ26" s="125"/>
      <c r="AK26" s="68">
        <f t="shared" si="14"/>
        <v>5</v>
      </c>
      <c r="AL26" s="51" t="s">
        <v>45</v>
      </c>
      <c r="AM26" s="137">
        <f>ROUND('前年度'!K16/'前年度'!E16,0)</f>
        <v>2</v>
      </c>
      <c r="AN26" s="53">
        <f>ROUND('当年度'!K16/'当年度'!E16,0)</f>
        <v>30</v>
      </c>
      <c r="AO26" s="140">
        <f t="shared" si="8"/>
        <v>1500</v>
      </c>
      <c r="AQ26" s="77">
        <f t="shared" si="9"/>
        <v>6</v>
      </c>
      <c r="AR26" s="3" t="s">
        <v>47</v>
      </c>
      <c r="AS26" s="135">
        <f>ROUND('前年度'!M18/'前年度'!D18,0)</f>
        <v>0</v>
      </c>
      <c r="AT26" s="47">
        <f>ROUND('当年度'!M18/'当年度'!D18,0)</f>
        <v>0</v>
      </c>
      <c r="AU26" s="136" t="str">
        <f t="shared" si="0"/>
        <v>-</v>
      </c>
    </row>
    <row r="27" spans="1:47" ht="16.5" customHeight="1">
      <c r="A27" s="66">
        <f t="shared" si="15"/>
        <v>3</v>
      </c>
      <c r="B27" s="41" t="s">
        <v>46</v>
      </c>
      <c r="C27" s="42">
        <f>ROUND(('前年度'!G17+'前年度'!I17)/'前年度'!C17,0)</f>
        <v>446750</v>
      </c>
      <c r="D27" s="58">
        <f>ROUND(('当年度'!G17+'当年度'!I17)/'当年度'!C17,0)</f>
        <v>464044</v>
      </c>
      <c r="E27" s="44">
        <f t="shared" si="1"/>
        <v>103.87</v>
      </c>
      <c r="F27" s="39"/>
      <c r="G27" s="66">
        <f t="shared" si="11"/>
        <v>2</v>
      </c>
      <c r="H27" s="88" t="s">
        <v>46</v>
      </c>
      <c r="I27" s="89">
        <f>ROUND('前年度'!G17/'前年度'!E17,0)</f>
        <v>451474</v>
      </c>
      <c r="J27" s="107">
        <f>ROUND('当年度'!G17/'当年度'!E17,0)</f>
        <v>466228</v>
      </c>
      <c r="K27" s="44">
        <f t="shared" si="2"/>
        <v>103.27</v>
      </c>
      <c r="L27" s="39"/>
      <c r="M27" s="68">
        <f t="shared" si="10"/>
        <v>16</v>
      </c>
      <c r="N27" s="51" t="s">
        <v>48</v>
      </c>
      <c r="O27" s="52">
        <f>ROUND('前年度'!I19/'前年度'!D19,0)</f>
        <v>417336</v>
      </c>
      <c r="P27" s="69">
        <f>ROUND('当年度'!I19/'当年度'!D19,0)</f>
        <v>378655</v>
      </c>
      <c r="Q27" s="54">
        <f t="shared" si="3"/>
        <v>90.73</v>
      </c>
      <c r="R27" s="39"/>
      <c r="S27" s="66">
        <f t="shared" si="12"/>
        <v>8</v>
      </c>
      <c r="T27" s="41" t="s">
        <v>46</v>
      </c>
      <c r="U27" s="96">
        <f>ROUND('前年度'!H17/'前年度'!F17,0)</f>
        <v>584778</v>
      </c>
      <c r="V27" s="43">
        <f>ROUND('当年度'!H17/'当年度'!F17,0)</f>
        <v>590354</v>
      </c>
      <c r="W27" s="44">
        <f t="shared" si="4"/>
        <v>100.95</v>
      </c>
      <c r="Y27" s="66">
        <f t="shared" si="13"/>
        <v>4</v>
      </c>
      <c r="Z27" s="41" t="s">
        <v>46</v>
      </c>
      <c r="AA27" s="42">
        <f>ROUND('前年度'!J17/'前年度'!E17,0)</f>
        <v>48112</v>
      </c>
      <c r="AB27" s="43">
        <f>ROUND('当年度'!J17/'当年度'!E17,0)</f>
        <v>49812</v>
      </c>
      <c r="AC27" s="44">
        <f t="shared" si="5"/>
        <v>103.53</v>
      </c>
      <c r="AD27" s="39"/>
      <c r="AE27" s="68">
        <f t="shared" si="6"/>
        <v>12</v>
      </c>
      <c r="AF27" s="51" t="s">
        <v>48</v>
      </c>
      <c r="AG27" s="104">
        <f>ROUND('前年度'!L19/'前年度'!D19,0)</f>
        <v>53857</v>
      </c>
      <c r="AH27" s="53">
        <f>ROUND('当年度'!L19/'当年度'!D19,0)</f>
        <v>48789</v>
      </c>
      <c r="AI27" s="54">
        <f t="shared" si="7"/>
        <v>90.59</v>
      </c>
      <c r="AJ27" s="125"/>
      <c r="AK27" s="66">
        <f t="shared" si="14"/>
        <v>11</v>
      </c>
      <c r="AL27" s="41" t="s">
        <v>46</v>
      </c>
      <c r="AM27" s="133">
        <f>ROUND('前年度'!K17/'前年度'!E17,0)</f>
        <v>16</v>
      </c>
      <c r="AN27" s="43">
        <f>ROUND('当年度'!K17/'当年度'!E17,0)</f>
        <v>18</v>
      </c>
      <c r="AO27" s="134">
        <f t="shared" si="8"/>
        <v>112.5</v>
      </c>
      <c r="AQ27" s="78">
        <f t="shared" si="9"/>
        <v>6</v>
      </c>
      <c r="AR27" s="4" t="s">
        <v>48</v>
      </c>
      <c r="AS27" s="137">
        <f>ROUND('前年度'!M19/'前年度'!D19,0)</f>
        <v>0</v>
      </c>
      <c r="AT27" s="53">
        <f>ROUND('当年度'!M19/'当年度'!D19,0)</f>
        <v>0</v>
      </c>
      <c r="AU27" s="138" t="str">
        <f t="shared" si="0"/>
        <v>-</v>
      </c>
    </row>
    <row r="28" spans="1:41" ht="16.5" customHeight="1">
      <c r="A28" s="60">
        <f t="shared" si="15"/>
        <v>7</v>
      </c>
      <c r="B28" s="46" t="s">
        <v>47</v>
      </c>
      <c r="C28" s="48">
        <f>ROUND(('前年度'!G18+'前年度'!I18)/'前年度'!C18,0)</f>
        <v>412386</v>
      </c>
      <c r="D28" s="58">
        <f>ROUND(('当年度'!G18+'当年度'!I18)/'当年度'!C18,0)</f>
        <v>430365</v>
      </c>
      <c r="E28" s="49">
        <f t="shared" si="1"/>
        <v>104.36</v>
      </c>
      <c r="F28" s="39"/>
      <c r="G28" s="60">
        <f t="shared" si="11"/>
        <v>7</v>
      </c>
      <c r="H28" s="97" t="s">
        <v>47</v>
      </c>
      <c r="I28" s="98">
        <f>ROUND('前年度'!G18/'前年度'!E18,0)</f>
        <v>409235</v>
      </c>
      <c r="J28" s="109">
        <f>ROUND('当年度'!G18/'当年度'!E18,0)</f>
        <v>432142</v>
      </c>
      <c r="K28" s="49">
        <f t="shared" si="2"/>
        <v>105.6</v>
      </c>
      <c r="L28" s="39"/>
      <c r="M28" s="39"/>
      <c r="N28" s="39"/>
      <c r="O28" s="39"/>
      <c r="P28" s="39"/>
      <c r="Q28" s="39"/>
      <c r="R28" s="39"/>
      <c r="S28" s="60">
        <f t="shared" si="12"/>
        <v>3</v>
      </c>
      <c r="T28" s="46" t="s">
        <v>47</v>
      </c>
      <c r="U28" s="100">
        <f>ROUND('前年度'!H18/'前年度'!F18,0)</f>
        <v>569800</v>
      </c>
      <c r="V28" s="47">
        <f>ROUND('当年度'!H18/'当年度'!F18,0)</f>
        <v>616354</v>
      </c>
      <c r="W28" s="49">
        <f t="shared" si="4"/>
        <v>108.17</v>
      </c>
      <c r="Y28" s="60">
        <f t="shared" si="13"/>
        <v>12</v>
      </c>
      <c r="Z28" s="46" t="s">
        <v>47</v>
      </c>
      <c r="AA28" s="48">
        <f>ROUND('前年度'!J18/'前年度'!E18,0)</f>
        <v>42339</v>
      </c>
      <c r="AB28" s="47">
        <f>ROUND('当年度'!J18/'当年度'!E18,0)</f>
        <v>46090</v>
      </c>
      <c r="AC28" s="49">
        <f t="shared" si="5"/>
        <v>108.86</v>
      </c>
      <c r="AD28" s="39"/>
      <c r="AE28" s="39"/>
      <c r="AF28" s="39"/>
      <c r="AG28" s="39"/>
      <c r="AH28" s="39"/>
      <c r="AI28" s="39"/>
      <c r="AJ28" s="125"/>
      <c r="AK28" s="60">
        <f t="shared" si="14"/>
        <v>15</v>
      </c>
      <c r="AL28" s="46" t="s">
        <v>47</v>
      </c>
      <c r="AM28" s="135">
        <f>ROUND('前年度'!K18/'前年度'!E18,0)</f>
        <v>37</v>
      </c>
      <c r="AN28" s="47">
        <f>ROUND('当年度'!K18/'当年度'!E18,0)</f>
        <v>11</v>
      </c>
      <c r="AO28" s="136">
        <f t="shared" si="8"/>
        <v>29.73</v>
      </c>
    </row>
    <row r="29" spans="1:47" ht="16.5" customHeight="1">
      <c r="A29" s="68">
        <f t="shared" si="15"/>
        <v>9</v>
      </c>
      <c r="B29" s="51" t="s">
        <v>48</v>
      </c>
      <c r="C29" s="52">
        <f>ROUND(('前年度'!G19+'前年度'!I19)/'前年度'!C19,0)</f>
        <v>417050</v>
      </c>
      <c r="D29" s="64">
        <f>ROUND(('当年度'!G19+'当年度'!I19)/'当年度'!C19,0)</f>
        <v>427525</v>
      </c>
      <c r="E29" s="54">
        <f t="shared" si="1"/>
        <v>102.51</v>
      </c>
      <c r="F29" s="39"/>
      <c r="G29" s="68">
        <f t="shared" si="11"/>
        <v>10</v>
      </c>
      <c r="H29" s="101" t="s">
        <v>48</v>
      </c>
      <c r="I29" s="102">
        <f>ROUND('前年度'!G19/'前年度'!E19,0)</f>
        <v>417025</v>
      </c>
      <c r="J29" s="112">
        <f>ROUND('当年度'!G19/'当年度'!E19,0)</f>
        <v>430888</v>
      </c>
      <c r="K29" s="54">
        <f t="shared" si="2"/>
        <v>103.32</v>
      </c>
      <c r="L29" s="39"/>
      <c r="M29" s="174" t="s">
        <v>68</v>
      </c>
      <c r="N29" s="175"/>
      <c r="O29" s="175"/>
      <c r="P29" s="175"/>
      <c r="Q29" s="175"/>
      <c r="R29" s="39"/>
      <c r="S29" s="68">
        <f t="shared" si="12"/>
        <v>11</v>
      </c>
      <c r="T29" s="51" t="s">
        <v>48</v>
      </c>
      <c r="U29" s="104">
        <f>ROUND('前年度'!H19/'前年度'!F19,0)</f>
        <v>552405</v>
      </c>
      <c r="V29" s="53">
        <f>ROUND('当年度'!H19/'当年度'!F19,0)</f>
        <v>578706</v>
      </c>
      <c r="W29" s="54">
        <f t="shared" si="4"/>
        <v>104.76</v>
      </c>
      <c r="Y29" s="68">
        <f t="shared" si="13"/>
        <v>8</v>
      </c>
      <c r="Z29" s="51" t="s">
        <v>48</v>
      </c>
      <c r="AA29" s="52">
        <f>ROUND('前年度'!J19/'前年度'!E19,0)</f>
        <v>42423</v>
      </c>
      <c r="AB29" s="53">
        <f>ROUND('当年度'!J19/'当年度'!E19,0)</f>
        <v>47971</v>
      </c>
      <c r="AC29" s="54">
        <f t="shared" si="5"/>
        <v>113.08</v>
      </c>
      <c r="AD29" s="39"/>
      <c r="AE29" s="174" t="s">
        <v>77</v>
      </c>
      <c r="AF29" s="175"/>
      <c r="AG29" s="175"/>
      <c r="AH29" s="175"/>
      <c r="AI29" s="175"/>
      <c r="AJ29" s="125"/>
      <c r="AK29" s="68">
        <f t="shared" si="14"/>
        <v>11</v>
      </c>
      <c r="AL29" s="51" t="s">
        <v>48</v>
      </c>
      <c r="AM29" s="137">
        <f>ROUND('前年度'!K19/'前年度'!E19,0)</f>
        <v>23</v>
      </c>
      <c r="AN29" s="53">
        <f>ROUND('当年度'!K19/'当年度'!E19,0)</f>
        <v>18</v>
      </c>
      <c r="AO29" s="138">
        <f t="shared" si="8"/>
        <v>78.26</v>
      </c>
      <c r="AQ29" s="145" t="s">
        <v>78</v>
      </c>
      <c r="AR29" s="169"/>
      <c r="AS29" s="169"/>
      <c r="AT29" s="169"/>
      <c r="AU29" s="169"/>
    </row>
    <row r="30" spans="1:47" ht="16.5" customHeight="1">
      <c r="A30" s="55">
        <f t="shared" si="15"/>
        <v>19</v>
      </c>
      <c r="B30" s="56" t="s">
        <v>49</v>
      </c>
      <c r="C30" s="57">
        <f>ROUND(('前年度'!G20+'前年度'!I20)/'前年度'!C20,0)</f>
        <v>161908</v>
      </c>
      <c r="D30" s="43">
        <f>ROUND(('当年度'!G20+'当年度'!I20)/'当年度'!C20,0)</f>
        <v>170541</v>
      </c>
      <c r="E30" s="59">
        <f t="shared" si="1"/>
        <v>105.33</v>
      </c>
      <c r="F30" s="39"/>
      <c r="G30" s="55">
        <f t="shared" si="11"/>
        <v>19</v>
      </c>
      <c r="H30" s="105" t="s">
        <v>49</v>
      </c>
      <c r="I30" s="106">
        <f>ROUND('前年度'!G20/'前年度'!E20,0)</f>
        <v>161908</v>
      </c>
      <c r="J30" s="107">
        <f>ROUND('当年度'!G20/'当年度'!E20,0)</f>
        <v>170541</v>
      </c>
      <c r="K30" s="59">
        <f t="shared" si="2"/>
        <v>105.33</v>
      </c>
      <c r="L30" s="39"/>
      <c r="M30" s="175"/>
      <c r="N30" s="175"/>
      <c r="O30" s="175"/>
      <c r="P30" s="175"/>
      <c r="Q30" s="175"/>
      <c r="R30" s="39"/>
      <c r="S30" s="55">
        <f t="shared" si="12"/>
        <v>20</v>
      </c>
      <c r="T30" s="56" t="s">
        <v>49</v>
      </c>
      <c r="U30" s="108">
        <f>ROUND('前年度'!H20/'前年度'!F20,0)</f>
        <v>380464</v>
      </c>
      <c r="V30" s="43">
        <f>ROUND('当年度'!H20/'当年度'!F20,0)</f>
        <v>374877</v>
      </c>
      <c r="W30" s="59">
        <f t="shared" si="4"/>
        <v>98.53</v>
      </c>
      <c r="Y30" s="66">
        <f t="shared" si="13"/>
        <v>19</v>
      </c>
      <c r="Z30" s="41" t="s">
        <v>49</v>
      </c>
      <c r="AA30" s="42">
        <f>ROUND('前年度'!J20/'前年度'!E20,0)</f>
        <v>10127</v>
      </c>
      <c r="AB30" s="43">
        <f>ROUND('当年度'!J20/'当年度'!E20,0)</f>
        <v>10724</v>
      </c>
      <c r="AC30" s="44">
        <f t="shared" si="5"/>
        <v>105.9</v>
      </c>
      <c r="AD30" s="39"/>
      <c r="AE30" s="175"/>
      <c r="AF30" s="175"/>
      <c r="AG30" s="175"/>
      <c r="AH30" s="175"/>
      <c r="AI30" s="175"/>
      <c r="AJ30" s="125"/>
      <c r="AK30" s="66">
        <f t="shared" si="14"/>
        <v>19</v>
      </c>
      <c r="AL30" s="41" t="s">
        <v>49</v>
      </c>
      <c r="AM30" s="133">
        <f>ROUND('前年度'!K20/'前年度'!E20,0)</f>
        <v>0</v>
      </c>
      <c r="AN30" s="43">
        <f>ROUND('当年度'!K20/'当年度'!E20,0)</f>
        <v>0</v>
      </c>
      <c r="AO30" s="134" t="str">
        <f t="shared" si="8"/>
        <v>-</v>
      </c>
      <c r="AQ30" s="169"/>
      <c r="AR30" s="169"/>
      <c r="AS30" s="169"/>
      <c r="AT30" s="169"/>
      <c r="AU30" s="169"/>
    </row>
    <row r="31" spans="1:47" ht="16.5" customHeight="1">
      <c r="A31" s="68">
        <f t="shared" si="15"/>
        <v>20</v>
      </c>
      <c r="B31" s="51" t="s">
        <v>50</v>
      </c>
      <c r="C31" s="52">
        <f>ROUND(('前年度'!G21+'前年度'!I21)/'前年度'!C21,0)</f>
        <v>155867</v>
      </c>
      <c r="D31" s="53">
        <f>ROUND(('当年度'!G21+'当年度'!I21)/'当年度'!C21,0)</f>
        <v>162694</v>
      </c>
      <c r="E31" s="54">
        <f t="shared" si="1"/>
        <v>104.38</v>
      </c>
      <c r="F31" s="39"/>
      <c r="G31" s="68">
        <f t="shared" si="11"/>
        <v>20</v>
      </c>
      <c r="H31" s="101" t="s">
        <v>50</v>
      </c>
      <c r="I31" s="102">
        <f>ROUND('前年度'!G21/'前年度'!E21,0)</f>
        <v>155867</v>
      </c>
      <c r="J31" s="112">
        <f>ROUND('当年度'!G21/'当年度'!E21,0)</f>
        <v>162694</v>
      </c>
      <c r="K31" s="54">
        <f t="shared" si="2"/>
        <v>104.38</v>
      </c>
      <c r="L31" s="39"/>
      <c r="M31" s="175"/>
      <c r="N31" s="175"/>
      <c r="O31" s="175"/>
      <c r="P31" s="175"/>
      <c r="Q31" s="175"/>
      <c r="R31" s="39"/>
      <c r="S31" s="68">
        <f t="shared" si="12"/>
        <v>19</v>
      </c>
      <c r="T31" s="51" t="s">
        <v>50</v>
      </c>
      <c r="U31" s="104">
        <f>ROUND('前年度'!H21/'前年度'!F21,0)</f>
        <v>421751</v>
      </c>
      <c r="V31" s="53">
        <f>ROUND('当年度'!H21/'当年度'!F21,0)</f>
        <v>413312</v>
      </c>
      <c r="W31" s="54">
        <f t="shared" si="4"/>
        <v>98</v>
      </c>
      <c r="Y31" s="68">
        <f t="shared" si="13"/>
        <v>20</v>
      </c>
      <c r="Z31" s="51" t="s">
        <v>50</v>
      </c>
      <c r="AA31" s="52">
        <f>ROUND('前年度'!J21/'前年度'!E21,0)</f>
        <v>8165</v>
      </c>
      <c r="AB31" s="53">
        <f>ROUND('当年度'!J21/'当年度'!E21,0)</f>
        <v>9582</v>
      </c>
      <c r="AC31" s="54">
        <f t="shared" si="5"/>
        <v>117.35</v>
      </c>
      <c r="AD31" s="39"/>
      <c r="AE31" s="175"/>
      <c r="AF31" s="175"/>
      <c r="AG31" s="175"/>
      <c r="AH31" s="175"/>
      <c r="AI31" s="175"/>
      <c r="AJ31" s="125"/>
      <c r="AK31" s="68">
        <f t="shared" si="14"/>
        <v>19</v>
      </c>
      <c r="AL31" s="51" t="s">
        <v>50</v>
      </c>
      <c r="AM31" s="137">
        <f>ROUND('前年度'!K21/'前年度'!E21,0)</f>
        <v>0</v>
      </c>
      <c r="AN31" s="53">
        <f>ROUND('当年度'!K21/'当年度'!E21,0)</f>
        <v>0</v>
      </c>
      <c r="AO31" s="138" t="str">
        <f t="shared" si="8"/>
        <v>-</v>
      </c>
      <c r="AQ31" s="169"/>
      <c r="AR31" s="169"/>
      <c r="AS31" s="169"/>
      <c r="AT31" s="169"/>
      <c r="AU31" s="169"/>
    </row>
    <row r="32" spans="1:47" ht="16.5" customHeight="1">
      <c r="A32" s="71"/>
      <c r="B32" s="72"/>
      <c r="C32" s="73"/>
      <c r="D32" s="74"/>
      <c r="E32" s="75"/>
      <c r="F32" s="70"/>
      <c r="G32" s="71"/>
      <c r="H32" s="72"/>
      <c r="I32" s="73"/>
      <c r="J32" s="74"/>
      <c r="K32" s="75"/>
      <c r="L32" s="70"/>
      <c r="M32" s="114"/>
      <c r="N32" s="114"/>
      <c r="O32" s="114"/>
      <c r="P32" s="114"/>
      <c r="Q32" s="114"/>
      <c r="R32" s="70"/>
      <c r="S32" s="71"/>
      <c r="T32" s="72"/>
      <c r="U32" s="73"/>
      <c r="V32" s="74"/>
      <c r="W32" s="75"/>
      <c r="Y32" s="71"/>
      <c r="Z32" s="72"/>
      <c r="AA32" s="73"/>
      <c r="AB32" s="74"/>
      <c r="AC32" s="75"/>
      <c r="AD32" s="70"/>
      <c r="AE32" s="175"/>
      <c r="AF32" s="175"/>
      <c r="AG32" s="175"/>
      <c r="AH32" s="175"/>
      <c r="AI32" s="175"/>
      <c r="AJ32" s="70"/>
      <c r="AK32" s="71"/>
      <c r="AL32" s="72"/>
      <c r="AM32" s="72"/>
      <c r="AN32" s="74"/>
      <c r="AO32" s="75"/>
      <c r="AP32" s="37"/>
      <c r="AQ32" s="169"/>
      <c r="AR32" s="169"/>
      <c r="AS32" s="169"/>
      <c r="AT32" s="169"/>
      <c r="AU32" s="169"/>
    </row>
    <row r="33" spans="1:47" ht="16.5" customHeight="1">
      <c r="A33" s="174" t="s">
        <v>69</v>
      </c>
      <c r="B33" s="176"/>
      <c r="C33" s="176"/>
      <c r="D33" s="176"/>
      <c r="E33" s="176"/>
      <c r="F33" s="38"/>
      <c r="G33" s="174" t="s">
        <v>70</v>
      </c>
      <c r="H33" s="176"/>
      <c r="I33" s="176"/>
      <c r="J33" s="176"/>
      <c r="K33" s="176"/>
      <c r="L33" s="38"/>
      <c r="M33" s="38"/>
      <c r="N33" s="115"/>
      <c r="O33" s="115"/>
      <c r="P33" s="115"/>
      <c r="Q33" s="115"/>
      <c r="R33" s="38"/>
      <c r="S33" s="174" t="s">
        <v>66</v>
      </c>
      <c r="T33" s="189"/>
      <c r="U33" s="189"/>
      <c r="V33" s="189"/>
      <c r="W33" s="189"/>
      <c r="Y33" s="174" t="s">
        <v>79</v>
      </c>
      <c r="Z33" s="176"/>
      <c r="AA33" s="176"/>
      <c r="AB33" s="176"/>
      <c r="AC33" s="176"/>
      <c r="AD33" s="38"/>
      <c r="AE33" s="175"/>
      <c r="AF33" s="175"/>
      <c r="AG33" s="175"/>
      <c r="AH33" s="175"/>
      <c r="AI33" s="175"/>
      <c r="AJ33" s="38"/>
      <c r="AK33" s="174" t="s">
        <v>80</v>
      </c>
      <c r="AL33" s="176"/>
      <c r="AM33" s="176"/>
      <c r="AN33" s="176"/>
      <c r="AO33" s="176"/>
      <c r="AP33" s="2"/>
      <c r="AQ33" s="169"/>
      <c r="AR33" s="169"/>
      <c r="AS33" s="169"/>
      <c r="AT33" s="169"/>
      <c r="AU33" s="169"/>
    </row>
    <row r="34" spans="1:47" ht="11.25" customHeight="1">
      <c r="A34" s="176"/>
      <c r="B34" s="176"/>
      <c r="C34" s="176"/>
      <c r="D34" s="176"/>
      <c r="E34" s="176"/>
      <c r="F34" s="38"/>
      <c r="G34" s="176"/>
      <c r="H34" s="176"/>
      <c r="I34" s="176"/>
      <c r="J34" s="176"/>
      <c r="K34" s="176"/>
      <c r="L34" s="38"/>
      <c r="M34" s="115"/>
      <c r="N34" s="115"/>
      <c r="O34" s="115"/>
      <c r="P34" s="115"/>
      <c r="Q34" s="115"/>
      <c r="R34" s="38"/>
      <c r="S34" s="189"/>
      <c r="T34" s="189"/>
      <c r="U34" s="189"/>
      <c r="V34" s="189"/>
      <c r="W34" s="189"/>
      <c r="Y34" s="176"/>
      <c r="Z34" s="176"/>
      <c r="AA34" s="176"/>
      <c r="AB34" s="176"/>
      <c r="AC34" s="176"/>
      <c r="AD34" s="38"/>
      <c r="AE34" s="175"/>
      <c r="AF34" s="175"/>
      <c r="AG34" s="175"/>
      <c r="AH34" s="175"/>
      <c r="AI34" s="175"/>
      <c r="AJ34" s="38"/>
      <c r="AK34" s="176"/>
      <c r="AL34" s="176"/>
      <c r="AM34" s="176"/>
      <c r="AN34" s="176"/>
      <c r="AO34" s="176"/>
      <c r="AP34" s="2"/>
      <c r="AQ34" s="169"/>
      <c r="AR34" s="169"/>
      <c r="AS34" s="169"/>
      <c r="AT34" s="169"/>
      <c r="AU34" s="169"/>
    </row>
    <row r="35" spans="1:47" ht="11.25" customHeight="1">
      <c r="A35" s="176"/>
      <c r="B35" s="176"/>
      <c r="C35" s="176"/>
      <c r="D35" s="176"/>
      <c r="E35" s="176"/>
      <c r="F35" s="38"/>
      <c r="G35" s="176"/>
      <c r="H35" s="176"/>
      <c r="I35" s="176"/>
      <c r="J35" s="176"/>
      <c r="K35" s="176"/>
      <c r="L35" s="38"/>
      <c r="M35" s="115"/>
      <c r="N35" s="115"/>
      <c r="O35" s="115"/>
      <c r="P35" s="115"/>
      <c r="Q35" s="115"/>
      <c r="R35" s="38"/>
      <c r="S35" s="189"/>
      <c r="T35" s="189"/>
      <c r="U35" s="189"/>
      <c r="V35" s="189"/>
      <c r="W35" s="189"/>
      <c r="Y35" s="176"/>
      <c r="Z35" s="176"/>
      <c r="AA35" s="176"/>
      <c r="AB35" s="176"/>
      <c r="AC35" s="176"/>
      <c r="AD35" s="38"/>
      <c r="AE35" s="115"/>
      <c r="AF35" s="115"/>
      <c r="AG35" s="115"/>
      <c r="AH35" s="115"/>
      <c r="AI35" s="115"/>
      <c r="AJ35" s="38"/>
      <c r="AK35" s="176"/>
      <c r="AL35" s="176"/>
      <c r="AM35" s="176"/>
      <c r="AN35" s="176"/>
      <c r="AO35" s="176"/>
      <c r="AP35" s="2"/>
      <c r="AQ35" s="86"/>
      <c r="AR35" s="86"/>
      <c r="AS35" s="86"/>
      <c r="AT35" s="86"/>
      <c r="AU35" s="86"/>
    </row>
    <row r="36" spans="1:47" ht="11.25" customHeight="1">
      <c r="A36" s="176"/>
      <c r="B36" s="176"/>
      <c r="C36" s="176"/>
      <c r="D36" s="176"/>
      <c r="E36" s="176"/>
      <c r="F36" s="38"/>
      <c r="G36" s="176"/>
      <c r="H36" s="176"/>
      <c r="I36" s="176"/>
      <c r="J36" s="176"/>
      <c r="K36" s="176"/>
      <c r="L36" s="38"/>
      <c r="M36" s="115"/>
      <c r="N36" s="115"/>
      <c r="O36" s="115"/>
      <c r="P36" s="115"/>
      <c r="Q36" s="115"/>
      <c r="R36" s="38"/>
      <c r="S36" s="189"/>
      <c r="T36" s="189"/>
      <c r="U36" s="189"/>
      <c r="V36" s="189"/>
      <c r="W36" s="189"/>
      <c r="Y36" s="176"/>
      <c r="Z36" s="176"/>
      <c r="AA36" s="176"/>
      <c r="AB36" s="176"/>
      <c r="AC36" s="176"/>
      <c r="AD36" s="38"/>
      <c r="AE36" s="115"/>
      <c r="AF36" s="115"/>
      <c r="AG36" s="115"/>
      <c r="AH36" s="115"/>
      <c r="AI36" s="115"/>
      <c r="AJ36" s="38"/>
      <c r="AK36" s="176"/>
      <c r="AL36" s="176"/>
      <c r="AM36" s="176"/>
      <c r="AN36" s="176"/>
      <c r="AO36" s="176"/>
      <c r="AP36" s="2"/>
      <c r="AQ36" s="86"/>
      <c r="AR36" s="86"/>
      <c r="AS36" s="86"/>
      <c r="AT36" s="86"/>
      <c r="AU36" s="86"/>
    </row>
    <row r="37" spans="1:47" ht="11.25">
      <c r="A37" s="176"/>
      <c r="B37" s="176"/>
      <c r="C37" s="176"/>
      <c r="D37" s="176"/>
      <c r="E37" s="176"/>
      <c r="F37" s="38"/>
      <c r="G37" s="176"/>
      <c r="H37" s="176"/>
      <c r="I37" s="176"/>
      <c r="J37" s="176"/>
      <c r="K37" s="176"/>
      <c r="L37" s="38"/>
      <c r="M37" s="115"/>
      <c r="N37" s="115"/>
      <c r="O37" s="115"/>
      <c r="P37" s="115"/>
      <c r="Q37" s="115"/>
      <c r="R37" s="38"/>
      <c r="S37" s="189"/>
      <c r="T37" s="189"/>
      <c r="U37" s="189"/>
      <c r="V37" s="189"/>
      <c r="W37" s="189"/>
      <c r="Y37" s="176"/>
      <c r="Z37" s="176"/>
      <c r="AA37" s="176"/>
      <c r="AB37" s="176"/>
      <c r="AC37" s="176"/>
      <c r="AD37" s="38"/>
      <c r="AE37" s="115"/>
      <c r="AF37" s="115"/>
      <c r="AG37" s="115"/>
      <c r="AH37" s="115"/>
      <c r="AI37" s="115"/>
      <c r="AJ37" s="38"/>
      <c r="AK37" s="176"/>
      <c r="AL37" s="176"/>
      <c r="AM37" s="176"/>
      <c r="AN37" s="176"/>
      <c r="AO37" s="176"/>
      <c r="AP37" s="2"/>
      <c r="AQ37" s="86"/>
      <c r="AR37" s="86"/>
      <c r="AS37" s="86"/>
      <c r="AT37" s="86"/>
      <c r="AU37" s="86"/>
    </row>
    <row r="38" spans="1:47" ht="13.5">
      <c r="A38" s="177"/>
      <c r="B38" s="177"/>
      <c r="C38" s="177"/>
      <c r="D38" s="177"/>
      <c r="E38" s="177"/>
      <c r="F38" s="39"/>
      <c r="G38" s="177"/>
      <c r="H38" s="177"/>
      <c r="I38" s="177"/>
      <c r="J38" s="177"/>
      <c r="K38" s="177"/>
      <c r="L38" s="39"/>
      <c r="M38" s="116"/>
      <c r="N38" s="116"/>
      <c r="O38" s="116"/>
      <c r="P38" s="116"/>
      <c r="Q38" s="116"/>
      <c r="R38" s="39"/>
      <c r="S38" s="39"/>
      <c r="T38" s="39"/>
      <c r="U38" s="39"/>
      <c r="V38" s="39"/>
      <c r="W38" s="39"/>
      <c r="Y38" s="177"/>
      <c r="Z38" s="177"/>
      <c r="AA38" s="177"/>
      <c r="AB38" s="177"/>
      <c r="AC38" s="177"/>
      <c r="AD38" s="39"/>
      <c r="AE38" s="116"/>
      <c r="AF38" s="116"/>
      <c r="AG38" s="116"/>
      <c r="AH38" s="116"/>
      <c r="AI38" s="116"/>
      <c r="AJ38" s="125"/>
      <c r="AK38" s="177"/>
      <c r="AL38" s="177"/>
      <c r="AM38" s="177"/>
      <c r="AN38" s="177"/>
      <c r="AO38" s="177"/>
      <c r="AQ38" s="87"/>
      <c r="AR38" s="87"/>
      <c r="AS38" s="87"/>
      <c r="AT38" s="87"/>
      <c r="AU38" s="87"/>
    </row>
  </sheetData>
  <sheetProtection/>
  <mergeCells count="48">
    <mergeCell ref="A5:A8"/>
    <mergeCell ref="B5:B8"/>
    <mergeCell ref="C5:C7"/>
    <mergeCell ref="D5:D7"/>
    <mergeCell ref="E5:E7"/>
    <mergeCell ref="G5:G8"/>
    <mergeCell ref="T5:T8"/>
    <mergeCell ref="U5:U7"/>
    <mergeCell ref="H5:H8"/>
    <mergeCell ref="I5:I7"/>
    <mergeCell ref="J5:J7"/>
    <mergeCell ref="K5:K7"/>
    <mergeCell ref="M5:M8"/>
    <mergeCell ref="N5:N8"/>
    <mergeCell ref="V5:V7"/>
    <mergeCell ref="W5:W7"/>
    <mergeCell ref="M29:Q31"/>
    <mergeCell ref="A33:E38"/>
    <mergeCell ref="G33:K38"/>
    <mergeCell ref="S33:W37"/>
    <mergeCell ref="O5:O7"/>
    <mergeCell ref="P5:P7"/>
    <mergeCell ref="Q5:Q7"/>
    <mergeCell ref="S5:S8"/>
    <mergeCell ref="Y5:Y8"/>
    <mergeCell ref="Z5:Z8"/>
    <mergeCell ref="AA5:AA7"/>
    <mergeCell ref="AB5:AB7"/>
    <mergeCell ref="AC5:AC7"/>
    <mergeCell ref="AE5:AE8"/>
    <mergeCell ref="AR5:AR8"/>
    <mergeCell ref="AS5:AS7"/>
    <mergeCell ref="AF5:AF8"/>
    <mergeCell ref="AG5:AG7"/>
    <mergeCell ref="AH5:AH7"/>
    <mergeCell ref="AI5:AI7"/>
    <mergeCell ref="AK5:AK8"/>
    <mergeCell ref="AL5:AL8"/>
    <mergeCell ref="AT5:AT7"/>
    <mergeCell ref="AU5:AU7"/>
    <mergeCell ref="AE29:AI34"/>
    <mergeCell ref="AQ29:AU34"/>
    <mergeCell ref="Y33:AC38"/>
    <mergeCell ref="AK33:AO38"/>
    <mergeCell ref="AM5:AM7"/>
    <mergeCell ref="AN5:AN7"/>
    <mergeCell ref="AO5:AO7"/>
    <mergeCell ref="AQ5:AQ8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I22" sqref="I22"/>
    </sheetView>
  </sheetViews>
  <sheetFormatPr defaultColWidth="9.00390625" defaultRowHeight="15"/>
  <sheetData>
    <row r="1" spans="1:13" s="19" customFormat="1" ht="81">
      <c r="A1" s="19" t="s">
        <v>0</v>
      </c>
      <c r="B1" s="19" t="s">
        <v>1</v>
      </c>
      <c r="C1" s="19" t="s">
        <v>2</v>
      </c>
      <c r="D1" s="19" t="s">
        <v>3</v>
      </c>
      <c r="E1" s="19" t="s">
        <v>93</v>
      </c>
      <c r="F1" s="19" t="s">
        <v>95</v>
      </c>
      <c r="G1" s="19" t="s">
        <v>86</v>
      </c>
      <c r="H1" s="19" t="s">
        <v>87</v>
      </c>
      <c r="I1" s="19" t="s">
        <v>88</v>
      </c>
      <c r="J1" s="19" t="s">
        <v>89</v>
      </c>
      <c r="K1" s="19" t="s">
        <v>90</v>
      </c>
      <c r="L1" s="19" t="s">
        <v>91</v>
      </c>
      <c r="M1" s="19" t="s">
        <v>92</v>
      </c>
    </row>
    <row r="2" spans="1:13" ht="13.5">
      <c r="A2">
        <v>1</v>
      </c>
      <c r="B2" t="s">
        <v>4</v>
      </c>
      <c r="C2">
        <v>105203</v>
      </c>
      <c r="D2">
        <v>5997</v>
      </c>
      <c r="E2">
        <v>99206</v>
      </c>
      <c r="F2">
        <v>42326</v>
      </c>
      <c r="G2">
        <v>38954322766</v>
      </c>
      <c r="H2">
        <v>24456966962</v>
      </c>
      <c r="I2">
        <v>2831677467</v>
      </c>
      <c r="J2">
        <v>3945176891</v>
      </c>
      <c r="K2">
        <v>1741414</v>
      </c>
      <c r="L2">
        <v>345796904</v>
      </c>
      <c r="M2">
        <v>56334</v>
      </c>
    </row>
    <row r="3" spans="1:13" ht="13.5">
      <c r="A3">
        <v>2</v>
      </c>
      <c r="B3" t="s">
        <v>5</v>
      </c>
      <c r="C3">
        <v>32637</v>
      </c>
      <c r="D3">
        <v>1258</v>
      </c>
      <c r="E3">
        <v>31379</v>
      </c>
      <c r="F3">
        <v>12390</v>
      </c>
      <c r="G3">
        <v>12169928338</v>
      </c>
      <c r="H3">
        <v>7087318847</v>
      </c>
      <c r="I3">
        <v>499162667</v>
      </c>
      <c r="J3">
        <v>1319337652</v>
      </c>
      <c r="K3">
        <v>722861</v>
      </c>
      <c r="L3">
        <v>58255041</v>
      </c>
      <c r="M3">
        <v>132528</v>
      </c>
    </row>
    <row r="4" spans="1:13" ht="13.5">
      <c r="A4">
        <v>3</v>
      </c>
      <c r="B4" t="s">
        <v>6</v>
      </c>
      <c r="C4">
        <v>20869</v>
      </c>
      <c r="D4">
        <v>1510</v>
      </c>
      <c r="E4">
        <v>19359</v>
      </c>
      <c r="F4">
        <v>8620</v>
      </c>
      <c r="G4">
        <v>7488929688</v>
      </c>
      <c r="H4">
        <v>4619955869</v>
      </c>
      <c r="I4">
        <v>611121733</v>
      </c>
      <c r="J4">
        <v>760093734</v>
      </c>
      <c r="K4">
        <v>312639</v>
      </c>
      <c r="L4">
        <v>74023784</v>
      </c>
      <c r="M4">
        <v>20829</v>
      </c>
    </row>
    <row r="5" spans="1:13" ht="13.5">
      <c r="A5">
        <v>4</v>
      </c>
      <c r="B5" t="s">
        <v>7</v>
      </c>
      <c r="C5">
        <v>19374</v>
      </c>
      <c r="D5">
        <v>1135</v>
      </c>
      <c r="E5">
        <v>18239</v>
      </c>
      <c r="F5">
        <v>7135</v>
      </c>
      <c r="G5">
        <v>6682846776</v>
      </c>
      <c r="H5">
        <v>3912034562</v>
      </c>
      <c r="I5">
        <v>449530925</v>
      </c>
      <c r="J5">
        <v>685317169</v>
      </c>
      <c r="K5">
        <v>60079</v>
      </c>
      <c r="L5">
        <v>50306942</v>
      </c>
      <c r="M5">
        <v>0</v>
      </c>
    </row>
    <row r="6" spans="1:13" ht="13.5">
      <c r="A6">
        <v>5</v>
      </c>
      <c r="B6" t="s">
        <v>8</v>
      </c>
      <c r="C6">
        <v>23255</v>
      </c>
      <c r="D6">
        <v>812</v>
      </c>
      <c r="E6">
        <v>22443</v>
      </c>
      <c r="F6">
        <v>9471</v>
      </c>
      <c r="G6">
        <v>8508400357</v>
      </c>
      <c r="H6">
        <v>5028489859</v>
      </c>
      <c r="I6">
        <v>435059939</v>
      </c>
      <c r="J6">
        <v>875399392</v>
      </c>
      <c r="K6">
        <v>610669</v>
      </c>
      <c r="L6">
        <v>47806063</v>
      </c>
      <c r="M6">
        <v>56405</v>
      </c>
    </row>
    <row r="7" spans="1:13" ht="13.5">
      <c r="A7">
        <v>6</v>
      </c>
      <c r="B7" t="s">
        <v>9</v>
      </c>
      <c r="C7">
        <v>11146</v>
      </c>
      <c r="D7">
        <v>744</v>
      </c>
      <c r="E7">
        <v>10402</v>
      </c>
      <c r="F7">
        <v>5111</v>
      </c>
      <c r="G7">
        <v>4782326000</v>
      </c>
      <c r="H7">
        <v>2881339903</v>
      </c>
      <c r="I7">
        <v>341504174</v>
      </c>
      <c r="J7">
        <v>490185829</v>
      </c>
      <c r="K7">
        <v>200898</v>
      </c>
      <c r="L7">
        <v>40253349</v>
      </c>
      <c r="M7">
        <v>0</v>
      </c>
    </row>
    <row r="8" spans="1:13" ht="13.5">
      <c r="A8">
        <v>7</v>
      </c>
      <c r="B8" t="s">
        <v>10</v>
      </c>
      <c r="C8">
        <v>5140</v>
      </c>
      <c r="D8">
        <v>320</v>
      </c>
      <c r="E8">
        <v>4820</v>
      </c>
      <c r="F8">
        <v>2542</v>
      </c>
      <c r="G8">
        <v>2350018910</v>
      </c>
      <c r="H8">
        <v>1602550564</v>
      </c>
      <c r="I8">
        <v>156357350</v>
      </c>
      <c r="J8">
        <v>260432634</v>
      </c>
      <c r="K8">
        <v>80414</v>
      </c>
      <c r="L8">
        <v>19208284</v>
      </c>
      <c r="M8">
        <v>30271</v>
      </c>
    </row>
    <row r="9" spans="1:13" ht="13.5">
      <c r="A9">
        <v>8</v>
      </c>
      <c r="B9" t="s">
        <v>11</v>
      </c>
      <c r="C9">
        <v>7242</v>
      </c>
      <c r="D9">
        <v>468</v>
      </c>
      <c r="E9">
        <v>6774</v>
      </c>
      <c r="F9">
        <v>2986</v>
      </c>
      <c r="G9">
        <v>2827322270</v>
      </c>
      <c r="H9">
        <v>1707289688</v>
      </c>
      <c r="I9">
        <v>163799264</v>
      </c>
      <c r="J9">
        <v>292388228</v>
      </c>
      <c r="K9">
        <v>117316</v>
      </c>
      <c r="L9">
        <v>15088859</v>
      </c>
      <c r="M9">
        <v>0</v>
      </c>
    </row>
    <row r="10" spans="1:13" ht="13.5">
      <c r="A10">
        <v>9</v>
      </c>
      <c r="B10" t="s">
        <v>12</v>
      </c>
      <c r="C10">
        <v>6515</v>
      </c>
      <c r="D10">
        <v>481</v>
      </c>
      <c r="E10">
        <v>6034</v>
      </c>
      <c r="F10">
        <v>2734</v>
      </c>
      <c r="G10">
        <v>2526836691</v>
      </c>
      <c r="H10">
        <v>1546652179</v>
      </c>
      <c r="I10">
        <v>166269902</v>
      </c>
      <c r="J10">
        <v>276141863</v>
      </c>
      <c r="K10">
        <v>0</v>
      </c>
      <c r="L10">
        <v>15854521</v>
      </c>
      <c r="M10">
        <v>0</v>
      </c>
    </row>
    <row r="11" spans="1:13" ht="13.5">
      <c r="A11">
        <v>10</v>
      </c>
      <c r="B11" t="s">
        <v>13</v>
      </c>
      <c r="C11">
        <v>8557</v>
      </c>
      <c r="D11">
        <v>597</v>
      </c>
      <c r="E11">
        <v>7960</v>
      </c>
      <c r="F11">
        <v>3425</v>
      </c>
      <c r="G11">
        <v>3116548427</v>
      </c>
      <c r="H11">
        <v>1913941814</v>
      </c>
      <c r="I11">
        <v>241975687</v>
      </c>
      <c r="J11">
        <v>348233584</v>
      </c>
      <c r="K11">
        <v>0</v>
      </c>
      <c r="L11">
        <v>28285007</v>
      </c>
      <c r="M11">
        <v>0</v>
      </c>
    </row>
    <row r="12" spans="1:13" ht="13.5">
      <c r="A12">
        <v>11</v>
      </c>
      <c r="B12" t="s">
        <v>14</v>
      </c>
      <c r="C12">
        <v>14949</v>
      </c>
      <c r="D12">
        <v>1113</v>
      </c>
      <c r="E12">
        <v>13836</v>
      </c>
      <c r="F12">
        <v>6440</v>
      </c>
      <c r="G12">
        <v>5835950780</v>
      </c>
      <c r="H12">
        <v>3539664500</v>
      </c>
      <c r="I12">
        <v>431048903</v>
      </c>
      <c r="J12">
        <v>626794798</v>
      </c>
      <c r="K12">
        <v>404215</v>
      </c>
      <c r="L12">
        <v>46307023</v>
      </c>
      <c r="M12">
        <v>0</v>
      </c>
    </row>
    <row r="13" spans="1:13" ht="13.5">
      <c r="A13">
        <v>16</v>
      </c>
      <c r="B13" t="s">
        <v>15</v>
      </c>
      <c r="C13">
        <v>811</v>
      </c>
      <c r="D13">
        <v>85</v>
      </c>
      <c r="E13">
        <v>726</v>
      </c>
      <c r="F13">
        <v>347</v>
      </c>
      <c r="G13">
        <v>254286988</v>
      </c>
      <c r="H13">
        <v>135937204</v>
      </c>
      <c r="I13">
        <v>24731527</v>
      </c>
      <c r="J13">
        <v>28901361</v>
      </c>
      <c r="K13">
        <v>5379</v>
      </c>
      <c r="L13">
        <v>3213916</v>
      </c>
      <c r="M13">
        <v>0</v>
      </c>
    </row>
    <row r="14" spans="1:13" ht="13.5">
      <c r="A14">
        <v>20</v>
      </c>
      <c r="B14" t="s">
        <v>16</v>
      </c>
      <c r="C14">
        <v>6857</v>
      </c>
      <c r="D14">
        <v>383</v>
      </c>
      <c r="E14">
        <v>6474</v>
      </c>
      <c r="F14">
        <v>2821</v>
      </c>
      <c r="G14">
        <v>2591921151</v>
      </c>
      <c r="H14">
        <v>1560946131</v>
      </c>
      <c r="I14">
        <v>148292383</v>
      </c>
      <c r="J14">
        <v>275043745</v>
      </c>
      <c r="K14">
        <v>278584</v>
      </c>
      <c r="L14">
        <v>15611481</v>
      </c>
      <c r="M14">
        <v>0</v>
      </c>
    </row>
    <row r="15" spans="1:13" ht="13.5">
      <c r="A15">
        <v>46</v>
      </c>
      <c r="B15" t="s">
        <v>17</v>
      </c>
      <c r="C15">
        <v>3363</v>
      </c>
      <c r="D15">
        <v>246</v>
      </c>
      <c r="E15">
        <v>3117</v>
      </c>
      <c r="F15">
        <v>1250</v>
      </c>
      <c r="G15">
        <v>1237326552</v>
      </c>
      <c r="H15">
        <v>774967136</v>
      </c>
      <c r="I15">
        <v>106614506</v>
      </c>
      <c r="J15">
        <v>127737070</v>
      </c>
      <c r="K15">
        <v>43131</v>
      </c>
      <c r="L15">
        <v>14307830</v>
      </c>
      <c r="M15">
        <v>0</v>
      </c>
    </row>
    <row r="16" spans="1:13" ht="13.5">
      <c r="A16">
        <v>47</v>
      </c>
      <c r="B16" t="s">
        <v>18</v>
      </c>
      <c r="C16">
        <v>4954</v>
      </c>
      <c r="D16">
        <v>216</v>
      </c>
      <c r="E16">
        <v>4738</v>
      </c>
      <c r="F16">
        <v>1925</v>
      </c>
      <c r="G16">
        <v>1823367128</v>
      </c>
      <c r="H16">
        <v>1068078591</v>
      </c>
      <c r="I16">
        <v>97886925</v>
      </c>
      <c r="J16">
        <v>199323865</v>
      </c>
      <c r="K16">
        <v>10800</v>
      </c>
      <c r="L16">
        <v>10537245</v>
      </c>
      <c r="M16">
        <v>0</v>
      </c>
    </row>
    <row r="17" spans="1:13" ht="13.5">
      <c r="A17">
        <v>101</v>
      </c>
      <c r="B17" t="s">
        <v>19</v>
      </c>
      <c r="C17">
        <v>10026</v>
      </c>
      <c r="D17">
        <v>863</v>
      </c>
      <c r="E17">
        <v>9163</v>
      </c>
      <c r="F17">
        <v>4653</v>
      </c>
      <c r="G17">
        <v>4136860239</v>
      </c>
      <c r="H17">
        <v>2720973326</v>
      </c>
      <c r="I17">
        <v>342258405</v>
      </c>
      <c r="J17">
        <v>440850856</v>
      </c>
      <c r="K17">
        <v>147436</v>
      </c>
      <c r="L17">
        <v>33026814</v>
      </c>
      <c r="M17">
        <v>0</v>
      </c>
    </row>
    <row r="18" spans="1:13" ht="13.5">
      <c r="A18">
        <v>102</v>
      </c>
      <c r="B18" t="s">
        <v>20</v>
      </c>
      <c r="C18">
        <v>8705</v>
      </c>
      <c r="D18">
        <v>508</v>
      </c>
      <c r="E18">
        <v>8197</v>
      </c>
      <c r="F18">
        <v>3634</v>
      </c>
      <c r="G18">
        <v>3354499763</v>
      </c>
      <c r="H18">
        <v>2070652876</v>
      </c>
      <c r="I18">
        <v>235322491</v>
      </c>
      <c r="J18">
        <v>347049388</v>
      </c>
      <c r="K18">
        <v>305052</v>
      </c>
      <c r="L18">
        <v>25836745</v>
      </c>
      <c r="M18">
        <v>0</v>
      </c>
    </row>
    <row r="19" spans="1:13" ht="13.5">
      <c r="A19">
        <v>103</v>
      </c>
      <c r="B19" t="s">
        <v>21</v>
      </c>
      <c r="C19">
        <v>8725</v>
      </c>
      <c r="D19">
        <v>719</v>
      </c>
      <c r="E19">
        <v>8006</v>
      </c>
      <c r="F19">
        <v>3887</v>
      </c>
      <c r="G19">
        <v>3338699152</v>
      </c>
      <c r="H19">
        <v>2147200087</v>
      </c>
      <c r="I19">
        <v>300064678</v>
      </c>
      <c r="J19">
        <v>339641059</v>
      </c>
      <c r="K19">
        <v>184010</v>
      </c>
      <c r="L19">
        <v>38723534</v>
      </c>
      <c r="M19">
        <v>0</v>
      </c>
    </row>
    <row r="20" spans="1:13" ht="13.5">
      <c r="A20">
        <v>301</v>
      </c>
      <c r="B20" t="s">
        <v>22</v>
      </c>
      <c r="C20">
        <v>3207</v>
      </c>
      <c r="D20">
        <v>0</v>
      </c>
      <c r="E20">
        <v>3207</v>
      </c>
      <c r="F20">
        <v>253</v>
      </c>
      <c r="G20">
        <v>519238657</v>
      </c>
      <c r="H20">
        <v>96257434</v>
      </c>
      <c r="I20">
        <v>0</v>
      </c>
      <c r="J20">
        <v>32477535</v>
      </c>
      <c r="K20">
        <v>0</v>
      </c>
      <c r="L20">
        <v>0</v>
      </c>
      <c r="M20">
        <v>0</v>
      </c>
    </row>
    <row r="21" spans="1:13" ht="13.5">
      <c r="A21">
        <v>302</v>
      </c>
      <c r="B21" t="s">
        <v>23</v>
      </c>
      <c r="C21">
        <v>4243</v>
      </c>
      <c r="D21">
        <v>0</v>
      </c>
      <c r="E21">
        <v>4243</v>
      </c>
      <c r="F21">
        <v>346</v>
      </c>
      <c r="G21">
        <v>661343637</v>
      </c>
      <c r="H21">
        <v>145925964</v>
      </c>
      <c r="I21">
        <v>0</v>
      </c>
      <c r="J21">
        <v>34644576</v>
      </c>
      <c r="K21">
        <v>0</v>
      </c>
      <c r="L21">
        <v>0</v>
      </c>
      <c r="M21">
        <v>0</v>
      </c>
    </row>
    <row r="22" spans="1:13" ht="13.5">
      <c r="A22" t="s">
        <v>24</v>
      </c>
      <c r="C22">
        <v>298328</v>
      </c>
      <c r="D22">
        <v>17455</v>
      </c>
      <c r="E22">
        <v>280873</v>
      </c>
      <c r="F22">
        <v>121697</v>
      </c>
      <c r="G22">
        <v>111980391976</v>
      </c>
      <c r="H22">
        <v>68774960098</v>
      </c>
      <c r="I22">
        <v>7582678926</v>
      </c>
      <c r="J22">
        <v>11638049118</v>
      </c>
      <c r="K22">
        <v>5224897</v>
      </c>
      <c r="L22">
        <v>882443342</v>
      </c>
      <c r="M22">
        <v>296367</v>
      </c>
    </row>
    <row r="23" spans="1:13" ht="13.5">
      <c r="A23" t="s">
        <v>25</v>
      </c>
      <c r="C23">
        <v>7450</v>
      </c>
      <c r="D23">
        <v>0</v>
      </c>
      <c r="E23">
        <v>7450</v>
      </c>
      <c r="F23">
        <v>599</v>
      </c>
      <c r="G23">
        <v>1180582294</v>
      </c>
      <c r="H23">
        <v>242183398</v>
      </c>
      <c r="I23">
        <v>0</v>
      </c>
      <c r="J23">
        <v>67122111</v>
      </c>
      <c r="K23">
        <v>0</v>
      </c>
      <c r="L23">
        <v>0</v>
      </c>
      <c r="M23">
        <v>0</v>
      </c>
    </row>
    <row r="24" spans="1:13" ht="13.5">
      <c r="A24" t="s">
        <v>52</v>
      </c>
      <c r="C24">
        <v>305778</v>
      </c>
      <c r="D24">
        <v>17455</v>
      </c>
      <c r="E24">
        <v>288323</v>
      </c>
      <c r="F24">
        <v>122296</v>
      </c>
      <c r="G24">
        <v>113160974270</v>
      </c>
      <c r="H24">
        <v>69017143496</v>
      </c>
      <c r="I24">
        <v>7582678926</v>
      </c>
      <c r="J24">
        <v>11705171229</v>
      </c>
      <c r="K24">
        <v>5224897</v>
      </c>
      <c r="L24">
        <v>882443342</v>
      </c>
      <c r="M24">
        <v>296367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1">
      <selection activeCell="C2" sqref="C2:M24"/>
    </sheetView>
  </sheetViews>
  <sheetFormatPr defaultColWidth="9.140625" defaultRowHeight="15"/>
  <sheetData>
    <row r="1" spans="1:13" s="19" customFormat="1" ht="94.5" customHeight="1">
      <c r="A1" s="19" t="s">
        <v>0</v>
      </c>
      <c r="B1" s="19" t="s">
        <v>1</v>
      </c>
      <c r="C1" s="19" t="s">
        <v>2</v>
      </c>
      <c r="D1" s="19" t="s">
        <v>3</v>
      </c>
      <c r="E1" s="19" t="s">
        <v>93</v>
      </c>
      <c r="F1" s="19" t="s">
        <v>51</v>
      </c>
      <c r="G1" s="19" t="s">
        <v>86</v>
      </c>
      <c r="H1" s="19" t="s">
        <v>87</v>
      </c>
      <c r="I1" s="19" t="s">
        <v>88</v>
      </c>
      <c r="J1" s="19" t="s">
        <v>89</v>
      </c>
      <c r="K1" s="19" t="s">
        <v>90</v>
      </c>
      <c r="L1" s="19" t="s">
        <v>91</v>
      </c>
      <c r="M1" s="19" t="s">
        <v>92</v>
      </c>
    </row>
    <row r="2" spans="1:13" ht="13.5">
      <c r="A2">
        <v>1</v>
      </c>
      <c r="B2" t="s">
        <v>4</v>
      </c>
      <c r="C2">
        <v>103359</v>
      </c>
      <c r="D2">
        <v>4506</v>
      </c>
      <c r="E2">
        <v>98853</v>
      </c>
      <c r="F2">
        <v>43926</v>
      </c>
      <c r="G2">
        <v>40675707984</v>
      </c>
      <c r="H2">
        <v>26142602508</v>
      </c>
      <c r="I2">
        <v>2327220606</v>
      </c>
      <c r="J2">
        <v>4332353291</v>
      </c>
      <c r="K2">
        <v>4043330</v>
      </c>
      <c r="L2">
        <v>317195678</v>
      </c>
      <c r="M2">
        <v>4665</v>
      </c>
    </row>
    <row r="3" spans="1:13" ht="13.5">
      <c r="A3">
        <v>2</v>
      </c>
      <c r="B3" t="s">
        <v>5</v>
      </c>
      <c r="C3">
        <v>31720</v>
      </c>
      <c r="D3">
        <v>984</v>
      </c>
      <c r="E3">
        <v>30736</v>
      </c>
      <c r="F3">
        <v>12542</v>
      </c>
      <c r="G3">
        <v>12511783060</v>
      </c>
      <c r="H3">
        <v>7635627375</v>
      </c>
      <c r="I3">
        <v>390916906</v>
      </c>
      <c r="J3">
        <v>1401832750</v>
      </c>
      <c r="K3">
        <v>621223</v>
      </c>
      <c r="L3">
        <v>46562471</v>
      </c>
      <c r="M3">
        <v>18502</v>
      </c>
    </row>
    <row r="4" spans="1:13" ht="13.5">
      <c r="A4">
        <v>3</v>
      </c>
      <c r="B4" t="s">
        <v>6</v>
      </c>
      <c r="C4">
        <v>20123</v>
      </c>
      <c r="D4">
        <v>1075</v>
      </c>
      <c r="E4">
        <v>19048</v>
      </c>
      <c r="F4">
        <v>8874</v>
      </c>
      <c r="G4">
        <v>7933748273</v>
      </c>
      <c r="H4">
        <v>5053610551</v>
      </c>
      <c r="I4">
        <v>528958375</v>
      </c>
      <c r="J4">
        <v>880561733</v>
      </c>
      <c r="K4">
        <v>226915</v>
      </c>
      <c r="L4">
        <v>78277914</v>
      </c>
      <c r="M4">
        <v>42306</v>
      </c>
    </row>
    <row r="5" spans="1:13" ht="13.5">
      <c r="A5">
        <v>4</v>
      </c>
      <c r="B5" t="s">
        <v>7</v>
      </c>
      <c r="C5">
        <v>18620</v>
      </c>
      <c r="D5">
        <v>851</v>
      </c>
      <c r="E5">
        <v>17769</v>
      </c>
      <c r="F5">
        <v>7316</v>
      </c>
      <c r="G5">
        <v>7032739722</v>
      </c>
      <c r="H5">
        <v>4184002354</v>
      </c>
      <c r="I5">
        <v>346749911</v>
      </c>
      <c r="J5">
        <v>775174547</v>
      </c>
      <c r="K5">
        <v>119728</v>
      </c>
      <c r="L5">
        <v>37381362</v>
      </c>
      <c r="M5">
        <v>0</v>
      </c>
    </row>
    <row r="6" spans="1:13" ht="13.5">
      <c r="A6">
        <v>5</v>
      </c>
      <c r="B6" t="s">
        <v>8</v>
      </c>
      <c r="C6">
        <v>22228</v>
      </c>
      <c r="D6">
        <v>939</v>
      </c>
      <c r="E6">
        <v>21289</v>
      </c>
      <c r="F6">
        <v>9562</v>
      </c>
      <c r="G6">
        <v>8651863395</v>
      </c>
      <c r="H6">
        <v>5350862733</v>
      </c>
      <c r="I6">
        <v>406219546</v>
      </c>
      <c r="J6">
        <v>933575631</v>
      </c>
      <c r="K6">
        <v>504505</v>
      </c>
      <c r="L6">
        <v>49756868</v>
      </c>
      <c r="M6">
        <v>17844</v>
      </c>
    </row>
    <row r="7" spans="1:13" ht="13.5">
      <c r="A7">
        <v>6</v>
      </c>
      <c r="B7" t="s">
        <v>9</v>
      </c>
      <c r="C7">
        <v>10773</v>
      </c>
      <c r="D7">
        <v>492</v>
      </c>
      <c r="E7">
        <v>10281</v>
      </c>
      <c r="F7">
        <v>5184</v>
      </c>
      <c r="G7">
        <v>4744573197</v>
      </c>
      <c r="H7">
        <v>3005283438</v>
      </c>
      <c r="I7">
        <v>270402777</v>
      </c>
      <c r="J7">
        <v>507020584</v>
      </c>
      <c r="K7">
        <v>186809</v>
      </c>
      <c r="L7">
        <v>39462783</v>
      </c>
      <c r="M7">
        <v>0</v>
      </c>
    </row>
    <row r="8" spans="1:13" ht="13.5">
      <c r="A8">
        <v>7</v>
      </c>
      <c r="B8" t="s">
        <v>10</v>
      </c>
      <c r="C8">
        <v>4830</v>
      </c>
      <c r="D8">
        <v>231</v>
      </c>
      <c r="E8">
        <v>4599</v>
      </c>
      <c r="F8">
        <v>2496</v>
      </c>
      <c r="G8">
        <v>2208524778</v>
      </c>
      <c r="H8">
        <v>1429359318</v>
      </c>
      <c r="I8">
        <v>105274582</v>
      </c>
      <c r="J8">
        <v>252135965</v>
      </c>
      <c r="K8">
        <v>93670</v>
      </c>
      <c r="L8">
        <v>15648082</v>
      </c>
      <c r="M8">
        <v>14625</v>
      </c>
    </row>
    <row r="9" spans="1:13" ht="13.5">
      <c r="A9">
        <v>8</v>
      </c>
      <c r="B9" t="s">
        <v>11</v>
      </c>
      <c r="C9">
        <v>6999</v>
      </c>
      <c r="D9">
        <v>350</v>
      </c>
      <c r="E9">
        <v>6649</v>
      </c>
      <c r="F9">
        <v>3064</v>
      </c>
      <c r="G9">
        <v>2874312507</v>
      </c>
      <c r="H9">
        <v>1779257107</v>
      </c>
      <c r="I9">
        <v>141646841</v>
      </c>
      <c r="J9">
        <v>314917673</v>
      </c>
      <c r="K9">
        <v>27551</v>
      </c>
      <c r="L9">
        <v>14481199</v>
      </c>
      <c r="M9">
        <v>0</v>
      </c>
    </row>
    <row r="10" spans="1:13" ht="13.5">
      <c r="A10">
        <v>9</v>
      </c>
      <c r="B10" t="s">
        <v>12</v>
      </c>
      <c r="C10">
        <v>6377</v>
      </c>
      <c r="D10">
        <v>365</v>
      </c>
      <c r="E10">
        <v>6012</v>
      </c>
      <c r="F10">
        <v>2782</v>
      </c>
      <c r="G10">
        <v>2636739885</v>
      </c>
      <c r="H10">
        <v>1655292851</v>
      </c>
      <c r="I10">
        <v>132465383</v>
      </c>
      <c r="J10">
        <v>314006374</v>
      </c>
      <c r="K10">
        <v>118091</v>
      </c>
      <c r="L10">
        <v>13078159</v>
      </c>
      <c r="M10">
        <v>0</v>
      </c>
    </row>
    <row r="11" spans="1:13" ht="13.5">
      <c r="A11">
        <v>10</v>
      </c>
      <c r="B11" t="s">
        <v>13</v>
      </c>
      <c r="C11">
        <v>8241</v>
      </c>
      <c r="D11">
        <v>470</v>
      </c>
      <c r="E11">
        <v>7771</v>
      </c>
      <c r="F11">
        <v>3489</v>
      </c>
      <c r="G11">
        <v>3263539177</v>
      </c>
      <c r="H11">
        <v>2018094933</v>
      </c>
      <c r="I11">
        <v>209453475</v>
      </c>
      <c r="J11">
        <v>368584891</v>
      </c>
      <c r="K11">
        <v>303881</v>
      </c>
      <c r="L11">
        <v>25100063</v>
      </c>
      <c r="M11">
        <v>0</v>
      </c>
    </row>
    <row r="12" spans="1:13" ht="13.5">
      <c r="A12">
        <v>11</v>
      </c>
      <c r="B12" t="s">
        <v>14</v>
      </c>
      <c r="C12">
        <v>14417</v>
      </c>
      <c r="D12">
        <v>906</v>
      </c>
      <c r="E12">
        <v>13511</v>
      </c>
      <c r="F12">
        <v>6531</v>
      </c>
      <c r="G12">
        <v>5937754278</v>
      </c>
      <c r="H12">
        <v>3746808176</v>
      </c>
      <c r="I12">
        <v>409404571</v>
      </c>
      <c r="J12">
        <v>656233793</v>
      </c>
      <c r="K12">
        <v>277217</v>
      </c>
      <c r="L12">
        <v>50391831</v>
      </c>
      <c r="M12">
        <v>0</v>
      </c>
    </row>
    <row r="13" spans="1:13" ht="13.5">
      <c r="A13">
        <v>16</v>
      </c>
      <c r="B13" t="s">
        <v>15</v>
      </c>
      <c r="C13">
        <v>786</v>
      </c>
      <c r="D13">
        <v>67</v>
      </c>
      <c r="E13">
        <v>719</v>
      </c>
      <c r="F13">
        <v>372</v>
      </c>
      <c r="G13">
        <v>270273276</v>
      </c>
      <c r="H13">
        <v>166682417</v>
      </c>
      <c r="I13">
        <v>32558377</v>
      </c>
      <c r="J13">
        <v>30802900</v>
      </c>
      <c r="K13">
        <v>35268</v>
      </c>
      <c r="L13">
        <v>5905585</v>
      </c>
      <c r="M13">
        <v>0</v>
      </c>
    </row>
    <row r="14" spans="1:13" ht="13.5">
      <c r="A14">
        <v>20</v>
      </c>
      <c r="B14" t="s">
        <v>16</v>
      </c>
      <c r="C14">
        <v>6715</v>
      </c>
      <c r="D14">
        <v>309</v>
      </c>
      <c r="E14">
        <v>6406</v>
      </c>
      <c r="F14">
        <v>2942</v>
      </c>
      <c r="G14">
        <v>2763561108</v>
      </c>
      <c r="H14">
        <v>1754882530</v>
      </c>
      <c r="I14">
        <v>121316327</v>
      </c>
      <c r="J14">
        <v>313593661</v>
      </c>
      <c r="K14">
        <v>312124</v>
      </c>
      <c r="L14">
        <v>16215923</v>
      </c>
      <c r="M14">
        <v>0</v>
      </c>
    </row>
    <row r="15" spans="1:13" ht="13.5">
      <c r="A15">
        <v>46</v>
      </c>
      <c r="B15" t="s">
        <v>17</v>
      </c>
      <c r="C15">
        <v>3215</v>
      </c>
      <c r="D15">
        <v>201</v>
      </c>
      <c r="E15">
        <v>3014</v>
      </c>
      <c r="F15">
        <v>1266</v>
      </c>
      <c r="G15">
        <v>1217567007</v>
      </c>
      <c r="H15">
        <v>801587477</v>
      </c>
      <c r="I15">
        <v>91411398</v>
      </c>
      <c r="J15">
        <v>131030305</v>
      </c>
      <c r="K15">
        <v>23211</v>
      </c>
      <c r="L15">
        <v>14620412</v>
      </c>
      <c r="M15">
        <v>0</v>
      </c>
    </row>
    <row r="16" spans="1:13" ht="13.5">
      <c r="A16">
        <v>47</v>
      </c>
      <c r="B16" t="s">
        <v>18</v>
      </c>
      <c r="C16">
        <v>4729</v>
      </c>
      <c r="D16">
        <v>214</v>
      </c>
      <c r="E16">
        <v>4515</v>
      </c>
      <c r="F16">
        <v>1958</v>
      </c>
      <c r="G16">
        <v>1945767184</v>
      </c>
      <c r="H16">
        <v>1226302081</v>
      </c>
      <c r="I16">
        <v>75178735</v>
      </c>
      <c r="J16">
        <v>237271729</v>
      </c>
      <c r="K16">
        <v>136095</v>
      </c>
      <c r="L16">
        <v>9914150</v>
      </c>
      <c r="M16">
        <v>0</v>
      </c>
    </row>
    <row r="17" spans="1:13" ht="13.5">
      <c r="A17">
        <v>101</v>
      </c>
      <c r="B17" t="s">
        <v>19</v>
      </c>
      <c r="C17">
        <v>9734</v>
      </c>
      <c r="D17">
        <v>682</v>
      </c>
      <c r="E17">
        <v>9052</v>
      </c>
      <c r="F17">
        <v>4727</v>
      </c>
      <c r="G17">
        <v>4220295558</v>
      </c>
      <c r="H17">
        <v>2790601260</v>
      </c>
      <c r="I17">
        <v>296709166</v>
      </c>
      <c r="J17">
        <v>450897943</v>
      </c>
      <c r="K17">
        <v>167239</v>
      </c>
      <c r="L17">
        <v>34527265</v>
      </c>
      <c r="M17">
        <v>0</v>
      </c>
    </row>
    <row r="18" spans="1:13" ht="13.5">
      <c r="A18">
        <v>102</v>
      </c>
      <c r="B18" t="s">
        <v>20</v>
      </c>
      <c r="C18">
        <v>8539</v>
      </c>
      <c r="D18">
        <v>413</v>
      </c>
      <c r="E18">
        <v>8126</v>
      </c>
      <c r="F18">
        <v>3733</v>
      </c>
      <c r="G18">
        <v>3511587147</v>
      </c>
      <c r="H18">
        <v>2300847651</v>
      </c>
      <c r="I18">
        <v>163297634</v>
      </c>
      <c r="J18">
        <v>374527636</v>
      </c>
      <c r="K18">
        <v>90801</v>
      </c>
      <c r="L18">
        <v>16111153</v>
      </c>
      <c r="M18">
        <v>0</v>
      </c>
    </row>
    <row r="19" spans="1:13" ht="13.5">
      <c r="A19">
        <v>103</v>
      </c>
      <c r="B19" t="s">
        <v>21</v>
      </c>
      <c r="C19">
        <v>8433</v>
      </c>
      <c r="D19">
        <v>543</v>
      </c>
      <c r="E19">
        <v>7890</v>
      </c>
      <c r="F19">
        <v>3955</v>
      </c>
      <c r="G19">
        <v>3399706861</v>
      </c>
      <c r="H19">
        <v>2288782533</v>
      </c>
      <c r="I19">
        <v>205609645</v>
      </c>
      <c r="J19">
        <v>378493284</v>
      </c>
      <c r="K19">
        <v>142398</v>
      </c>
      <c r="L19">
        <v>26492414</v>
      </c>
      <c r="M19">
        <v>0</v>
      </c>
    </row>
    <row r="20" spans="1:13" ht="13.5">
      <c r="A20">
        <v>301</v>
      </c>
      <c r="B20" t="s">
        <v>22</v>
      </c>
      <c r="C20">
        <v>3159</v>
      </c>
      <c r="D20">
        <v>0</v>
      </c>
      <c r="E20">
        <v>3159</v>
      </c>
      <c r="F20">
        <v>263</v>
      </c>
      <c r="G20">
        <v>538739277</v>
      </c>
      <c r="H20">
        <v>98592750</v>
      </c>
      <c r="I20">
        <v>0</v>
      </c>
      <c r="J20">
        <v>33877904</v>
      </c>
      <c r="K20">
        <v>0</v>
      </c>
      <c r="L20">
        <v>0</v>
      </c>
      <c r="M20">
        <v>0</v>
      </c>
    </row>
    <row r="21" spans="1:13" ht="13.5">
      <c r="A21">
        <v>302</v>
      </c>
      <c r="B21" t="s">
        <v>23</v>
      </c>
      <c r="C21">
        <v>4006</v>
      </c>
      <c r="D21">
        <v>0</v>
      </c>
      <c r="E21">
        <v>4006</v>
      </c>
      <c r="F21">
        <v>338</v>
      </c>
      <c r="G21">
        <v>651751121</v>
      </c>
      <c r="H21">
        <v>139699455</v>
      </c>
      <c r="I21">
        <v>0</v>
      </c>
      <c r="J21">
        <v>38384134</v>
      </c>
      <c r="K21">
        <v>0</v>
      </c>
      <c r="L21">
        <v>0</v>
      </c>
      <c r="M21">
        <v>0</v>
      </c>
    </row>
    <row r="22" spans="1:13" ht="13.5">
      <c r="A22" t="s">
        <v>24</v>
      </c>
      <c r="C22">
        <v>289838</v>
      </c>
      <c r="D22">
        <v>13598</v>
      </c>
      <c r="E22">
        <v>276240</v>
      </c>
      <c r="F22">
        <v>124719</v>
      </c>
      <c r="G22">
        <v>115800044397</v>
      </c>
      <c r="H22">
        <v>73330487293</v>
      </c>
      <c r="I22">
        <v>6254794255</v>
      </c>
      <c r="J22">
        <v>12653014690</v>
      </c>
      <c r="K22">
        <v>7430056</v>
      </c>
      <c r="L22">
        <v>811123312</v>
      </c>
      <c r="M22">
        <v>97942</v>
      </c>
    </row>
    <row r="23" spans="1:13" ht="13.5">
      <c r="A23" t="s">
        <v>25</v>
      </c>
      <c r="C23">
        <v>7165</v>
      </c>
      <c r="D23">
        <v>0</v>
      </c>
      <c r="E23">
        <v>7165</v>
      </c>
      <c r="F23">
        <v>601</v>
      </c>
      <c r="G23">
        <v>1190490398</v>
      </c>
      <c r="H23">
        <v>238292205</v>
      </c>
      <c r="I23">
        <v>0</v>
      </c>
      <c r="J23">
        <v>72262038</v>
      </c>
      <c r="K23">
        <v>0</v>
      </c>
      <c r="L23">
        <v>0</v>
      </c>
      <c r="M23">
        <v>0</v>
      </c>
    </row>
    <row r="24" spans="1:13" ht="13.5">
      <c r="A24" t="s">
        <v>52</v>
      </c>
      <c r="C24">
        <v>297003</v>
      </c>
      <c r="D24">
        <v>13598</v>
      </c>
      <c r="E24">
        <v>283405</v>
      </c>
      <c r="F24">
        <v>125320</v>
      </c>
      <c r="G24">
        <v>116990534795</v>
      </c>
      <c r="H24">
        <v>73568779498</v>
      </c>
      <c r="I24">
        <v>6254794255</v>
      </c>
      <c r="J24">
        <v>12725276728</v>
      </c>
      <c r="K24">
        <v>7430056</v>
      </c>
      <c r="L24">
        <v>811123312</v>
      </c>
      <c r="M24">
        <v>97942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原　浩一</dc:creator>
  <cp:keywords/>
  <dc:description/>
  <cp:lastModifiedBy>oitapref</cp:lastModifiedBy>
  <cp:lastPrinted>2016-09-27T02:04:48Z</cp:lastPrinted>
  <dcterms:created xsi:type="dcterms:W3CDTF">2011-08-22T04:49:03Z</dcterms:created>
  <dcterms:modified xsi:type="dcterms:W3CDTF">2017-05-02T02:10:10Z</dcterms:modified>
  <cp:category/>
  <cp:version/>
  <cp:contentType/>
  <cp:contentStatus/>
</cp:coreProperties>
</file>